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tro\Desktop\Planillas Modelo\"/>
    </mc:Choice>
  </mc:AlternateContent>
  <bookViews>
    <workbookView xWindow="0" yWindow="0" windowWidth="24000" windowHeight="9210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O19" i="5" l="1"/>
  <c r="O20" i="5"/>
  <c r="O21" i="5"/>
  <c r="O22" i="5"/>
  <c r="O23" i="5"/>
  <c r="O24" i="5"/>
  <c r="O25" i="5"/>
  <c r="O26" i="5"/>
  <c r="O27" i="5"/>
  <c r="O28" i="5"/>
  <c r="O29" i="5"/>
  <c r="M19" i="5"/>
  <c r="M20" i="5"/>
  <c r="M21" i="5"/>
  <c r="M22" i="5"/>
  <c r="M23" i="5"/>
  <c r="M24" i="5"/>
  <c r="M25" i="5"/>
  <c r="M26" i="5"/>
  <c r="M27" i="5"/>
  <c r="M28" i="5"/>
  <c r="M29" i="5"/>
  <c r="L19" i="5"/>
  <c r="L20" i="5"/>
  <c r="L21" i="5"/>
  <c r="L22" i="5"/>
  <c r="L23" i="5"/>
  <c r="L24" i="5"/>
  <c r="L25" i="5"/>
  <c r="L26" i="5"/>
  <c r="L27" i="5"/>
  <c r="L28" i="5"/>
  <c r="L29" i="5"/>
  <c r="U19" i="5" l="1"/>
  <c r="U20" i="5"/>
  <c r="U21" i="5"/>
  <c r="U22" i="5"/>
  <c r="U23" i="5"/>
  <c r="U24" i="5"/>
  <c r="U25" i="5"/>
  <c r="U26" i="5"/>
  <c r="U27" i="5"/>
  <c r="U28" i="5"/>
  <c r="U29" i="5"/>
  <c r="T19" i="5"/>
  <c r="T20" i="5"/>
  <c r="T21" i="5"/>
  <c r="T22" i="5"/>
  <c r="T23" i="5"/>
  <c r="T24" i="5"/>
  <c r="T25" i="5"/>
  <c r="T26" i="5"/>
  <c r="T27" i="5"/>
  <c r="T28" i="5"/>
  <c r="T29" i="5"/>
  <c r="P26" i="5"/>
  <c r="Q26" i="5" s="1"/>
  <c r="R26" i="5" s="1"/>
  <c r="N30" i="5"/>
  <c r="J30" i="5"/>
  <c r="I30" i="5"/>
  <c r="H30" i="5"/>
  <c r="G30" i="5"/>
  <c r="F30" i="5"/>
  <c r="E30" i="5"/>
  <c r="S29" i="5"/>
  <c r="P29" i="5"/>
  <c r="K29" i="5"/>
  <c r="S28" i="5"/>
  <c r="K28" i="5"/>
  <c r="P27" i="5"/>
  <c r="K27" i="5"/>
  <c r="S27" i="5" s="1"/>
  <c r="K26" i="5"/>
  <c r="S26" i="5" s="1"/>
  <c r="S25" i="5"/>
  <c r="P25" i="5"/>
  <c r="K25" i="5"/>
  <c r="S24" i="5"/>
  <c r="P24" i="5"/>
  <c r="Q24" i="5" s="1"/>
  <c r="R24" i="5" s="1"/>
  <c r="K24" i="5"/>
  <c r="P23" i="5"/>
  <c r="K23" i="5"/>
  <c r="S23" i="5" s="1"/>
  <c r="P22" i="5"/>
  <c r="K22" i="5"/>
  <c r="S22" i="5" s="1"/>
  <c r="S21" i="5"/>
  <c r="P21" i="5"/>
  <c r="K21" i="5"/>
  <c r="S20" i="5"/>
  <c r="P20" i="5"/>
  <c r="K20" i="5"/>
  <c r="K19" i="5"/>
  <c r="K18" i="5"/>
  <c r="M18" i="5" l="1"/>
  <c r="O18" i="5" s="1"/>
  <c r="L18" i="5"/>
  <c r="S18" i="5"/>
  <c r="T18" i="5"/>
  <c r="T30" i="5" s="1"/>
  <c r="E37" i="5" s="1"/>
  <c r="U18" i="5"/>
  <c r="U30" i="5" s="1"/>
  <c r="E38" i="5" s="1"/>
  <c r="Q20" i="5"/>
  <c r="R20" i="5" s="1"/>
  <c r="P28" i="5"/>
  <c r="Q28" i="5" s="1"/>
  <c r="R28" i="5" s="1"/>
  <c r="P19" i="5"/>
  <c r="Q19" i="5" s="1"/>
  <c r="R19" i="5" s="1"/>
  <c r="Q25" i="5"/>
  <c r="R25" i="5" s="1"/>
  <c r="Q22" i="5"/>
  <c r="R22" i="5" s="1"/>
  <c r="Q21" i="5"/>
  <c r="R21" i="5" s="1"/>
  <c r="Q29" i="5"/>
  <c r="R29" i="5" s="1"/>
  <c r="K30" i="5"/>
  <c r="E33" i="5" s="1"/>
  <c r="Q27" i="5"/>
  <c r="R27" i="5" s="1"/>
  <c r="Q23" i="5"/>
  <c r="R23" i="5" s="1"/>
  <c r="S19" i="5"/>
  <c r="M30" i="5" l="1"/>
  <c r="S30" i="5"/>
  <c r="E36" i="5" s="1"/>
  <c r="E41" i="5" s="1"/>
  <c r="L30" i="5"/>
  <c r="P18" i="5" l="1"/>
  <c r="P30" i="5" s="1"/>
  <c r="E40" i="5" s="1"/>
  <c r="O30" i="5"/>
  <c r="E34" i="5" s="1"/>
  <c r="E35" i="5" s="1"/>
  <c r="Q18" i="5" l="1"/>
  <c r="R18" i="5" s="1"/>
  <c r="R30" i="5" s="1"/>
  <c r="Q30" i="5" l="1"/>
</calcChain>
</file>

<file path=xl/sharedStrings.xml><?xml version="1.0" encoding="utf-8"?>
<sst xmlns="http://schemas.openxmlformats.org/spreadsheetml/2006/main" count="75" uniqueCount="67">
  <si>
    <t>Secretaría/sector**</t>
  </si>
  <si>
    <t>cargo**</t>
  </si>
  <si>
    <t>Total  PAGO</t>
  </si>
  <si>
    <t>Anticipo de Haberes</t>
  </si>
  <si>
    <t>aclaración**</t>
  </si>
  <si>
    <t xml:space="preserve">Contribución OSA </t>
  </si>
  <si>
    <t>Total NETO</t>
  </si>
  <si>
    <t>Retencion del Empleador</t>
  </si>
  <si>
    <t>Total Haberes Brutos</t>
  </si>
  <si>
    <t>Resumen</t>
  </si>
  <si>
    <t>BRUTO</t>
  </si>
  <si>
    <t>HS. EXTRAS</t>
  </si>
  <si>
    <t>ENSAYO</t>
  </si>
  <si>
    <t>TOTAL</t>
  </si>
  <si>
    <t>ANTICIPO</t>
  </si>
  <si>
    <t>NETO</t>
  </si>
  <si>
    <t>TOTAL Retención</t>
  </si>
  <si>
    <t>CONCEPTOS</t>
  </si>
  <si>
    <t>NOMBRE Y APELLIDO</t>
  </si>
  <si>
    <t>FORM. 931</t>
  </si>
  <si>
    <t>PERIODO DE LIQUIDACION**:</t>
  </si>
  <si>
    <t>CONTRATO</t>
  </si>
  <si>
    <t>-</t>
  </si>
  <si>
    <t>E-MAIL**:</t>
  </si>
  <si>
    <t>PERSONA DE CONTACTO**:</t>
  </si>
  <si>
    <t>TELEFONOS**:</t>
  </si>
  <si>
    <t>DOMICILIO REAL**:</t>
  </si>
  <si>
    <t>DOMICILIO LEGAL**:</t>
  </si>
  <si>
    <t xml:space="preserve">CUIT**: </t>
  </si>
  <si>
    <t xml:space="preserve">RAZON SOCIAL**: </t>
  </si>
  <si>
    <t>DATOS DEL EMPLEADOR</t>
  </si>
  <si>
    <t xml:space="preserve">      /       /</t>
  </si>
  <si>
    <t xml:space="preserve">Fecha de Emisión:     </t>
  </si>
  <si>
    <t>ESCALAS MINIMAS</t>
  </si>
  <si>
    <t>Jubilación 11%</t>
  </si>
  <si>
    <t>Contribución OSA  Solidaria</t>
  </si>
  <si>
    <t>JOSE XXXXXX</t>
  </si>
  <si>
    <t>FERIADOS</t>
  </si>
  <si>
    <t>OTROS</t>
  </si>
  <si>
    <t>RAMA :  TEATRO</t>
  </si>
  <si>
    <t xml:space="preserve">6% CONTRIB. OSA </t>
  </si>
  <si>
    <t xml:space="preserve">Aporte OSA            </t>
  </si>
  <si>
    <t>ASOC.ARG. DE ACTORES</t>
  </si>
  <si>
    <t>OBRA:</t>
  </si>
  <si>
    <t>Hoja Nro:</t>
  </si>
  <si>
    <t xml:space="preserve">CUIL/CUIT </t>
  </si>
  <si>
    <t xml:space="preserve">O.S.A 3% </t>
  </si>
  <si>
    <t>3% SIND. Retención</t>
  </si>
  <si>
    <t>Ley 19032 - 3%</t>
  </si>
  <si>
    <t>*** (1)</t>
  </si>
  <si>
    <t xml:space="preserve">3% - OSA </t>
  </si>
  <si>
    <t>Aporte Sindical                                            3.00%</t>
  </si>
  <si>
    <t>***(2)</t>
  </si>
  <si>
    <t>***(3)</t>
  </si>
  <si>
    <t>***(4)</t>
  </si>
  <si>
    <t xml:space="preserve">***(3) Debe completarse solo en caso de abonar Aportes y Contribuciones </t>
  </si>
  <si>
    <t xml:space="preserve">***(4) Debe completarse solo en caso de abonar Aportes y Contribuciones </t>
  </si>
  <si>
    <t xml:space="preserve">***(2) Debe completarse solo en caso de abonar Aportes y Contribuciones </t>
  </si>
  <si>
    <t>***(1) Entiendase por Escalas Mínimas a la suma de todos los conceptos que componen los mínimos por rubro: (Ej.: Contrato + Feriado+ Ensayo + Hs. Extras, etc.)</t>
  </si>
  <si>
    <t>XXXXXX</t>
  </si>
  <si>
    <t>XX-XXXXXXXX-X</t>
  </si>
  <si>
    <r>
      <rPr>
        <b/>
        <sz val="14"/>
        <rFont val="Cambria"/>
        <family val="1"/>
      </rPr>
      <t>PLANILLA DE APORTES</t>
    </r>
    <r>
      <rPr>
        <sz val="14"/>
        <rFont val="Cambria"/>
        <family val="1"/>
      </rPr>
      <t xml:space="preserve">                   </t>
    </r>
    <r>
      <rPr>
        <b/>
        <sz val="10"/>
        <rFont val="Cambria"/>
        <family val="1"/>
      </rPr>
      <t>DEBE SER ENTREGADA EN LA ASOCIACIÓN ARGENTINA DE ACTORES PARA SU PROCESO</t>
    </r>
  </si>
  <si>
    <t>PERIODO DE ENSAYOS/FUNCIONES DE TAL FECHA A TAL FECHA</t>
  </si>
  <si>
    <t>CAT A</t>
  </si>
  <si>
    <t>CAT B</t>
  </si>
  <si>
    <t>CAT C</t>
  </si>
  <si>
    <t>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</si>
</sst>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$-2C0A]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4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 val="double"/>
      <sz val="20"/>
      <name val="Arial Black"/>
      <family val="2"/>
    </font>
    <font>
      <sz val="14"/>
      <name val="Cambria"/>
      <family val="1"/>
    </font>
    <font>
      <b/>
      <sz val="10"/>
      <name val="Cambria"/>
      <family val="1"/>
    </font>
    <font>
      <b/>
      <sz val="16"/>
      <name val="Cambria"/>
      <family val="1"/>
      <scheme val="maj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u/>
      <sz val="12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4" fillId="0" borderId="0" xfId="0" applyNumberFormat="1" applyFont="1" applyProtection="1">
      <protection locked="0"/>
    </xf>
    <xf numFmtId="165" fontId="4" fillId="0" borderId="0" xfId="0" applyNumberFormat="1" applyFont="1" applyAlignment="1" applyProtection="1">
      <alignment vertical="center"/>
      <protection locked="0"/>
    </xf>
    <xf numFmtId="165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4" borderId="16" xfId="0" quotePrefix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0" fontId="4" fillId="7" borderId="0" xfId="0" quotePrefix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" fontId="0" fillId="4" borderId="24" xfId="0" applyNumberFormat="1" applyFont="1" applyFill="1" applyBorder="1" applyAlignment="1" applyProtection="1">
      <alignment horizontal="center"/>
      <protection locked="0"/>
    </xf>
    <xf numFmtId="4" fontId="0" fillId="4" borderId="14" xfId="0" applyNumberFormat="1" applyFont="1" applyFill="1" applyBorder="1" applyAlignment="1" applyProtection="1">
      <alignment horizontal="center"/>
      <protection locked="0"/>
    </xf>
    <xf numFmtId="4" fontId="9" fillId="4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9" fontId="3" fillId="0" borderId="0" xfId="2" applyFont="1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4" fillId="4" borderId="15" xfId="0" applyFont="1" applyFill="1" applyBorder="1" applyAlignment="1" applyProtection="1">
      <alignment vertical="center"/>
    </xf>
    <xf numFmtId="0" fontId="4" fillId="4" borderId="23" xfId="0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12" fillId="4" borderId="18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/>
    </xf>
    <xf numFmtId="4" fontId="2" fillId="2" borderId="10" xfId="0" applyNumberFormat="1" applyFont="1" applyFill="1" applyBorder="1" applyAlignment="1" applyProtection="1">
      <alignment horizontal="center" vertical="center"/>
    </xf>
    <xf numFmtId="4" fontId="2" fillId="0" borderId="10" xfId="0" applyNumberFormat="1" applyFont="1" applyFill="1" applyBorder="1" applyAlignment="1" applyProtection="1">
      <alignment horizontal="center" vertical="center"/>
    </xf>
    <xf numFmtId="4" fontId="2" fillId="4" borderId="5" xfId="0" applyNumberFormat="1" applyFont="1" applyFill="1" applyBorder="1" applyAlignment="1" applyProtection="1">
      <alignment horizontal="center" vertical="center"/>
    </xf>
    <xf numFmtId="4" fontId="2" fillId="4" borderId="6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Fill="1" applyProtection="1"/>
    <xf numFmtId="0" fontId="3" fillId="0" borderId="0" xfId="0" applyFont="1" applyProtection="1"/>
    <xf numFmtId="0" fontId="8" fillId="4" borderId="9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Protection="1"/>
    <xf numFmtId="0" fontId="0" fillId="0" borderId="29" xfId="0" applyBorder="1" applyProtection="1">
      <protection locked="0"/>
    </xf>
    <xf numFmtId="0" fontId="10" fillId="0" borderId="7" xfId="0" applyFont="1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165" fontId="3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7" xfId="0" applyBorder="1" applyProtection="1">
      <protection locked="0"/>
    </xf>
    <xf numFmtId="4" fontId="0" fillId="4" borderId="14" xfId="0" applyNumberFormat="1" applyFont="1" applyFill="1" applyBorder="1" applyAlignment="1" applyProtection="1">
      <alignment horizontal="center"/>
    </xf>
    <xf numFmtId="4" fontId="0" fillId="0" borderId="13" xfId="0" applyNumberFormat="1" applyFont="1" applyFill="1" applyBorder="1" applyAlignment="1" applyProtection="1">
      <alignment horizontal="center"/>
      <protection locked="0"/>
    </xf>
    <xf numFmtId="4" fontId="0" fillId="4" borderId="12" xfId="0" applyNumberFormat="1" applyFont="1" applyFill="1" applyBorder="1" applyAlignment="1" applyProtection="1">
      <alignment horizontal="center"/>
    </xf>
    <xf numFmtId="4" fontId="0" fillId="3" borderId="24" xfId="0" applyNumberFormat="1" applyFont="1" applyFill="1" applyBorder="1" applyAlignment="1" applyProtection="1">
      <alignment horizontal="center"/>
    </xf>
    <xf numFmtId="4" fontId="0" fillId="3" borderId="14" xfId="0" applyNumberFormat="1" applyFont="1" applyFill="1" applyBorder="1" applyAlignment="1" applyProtection="1">
      <alignment horizontal="center"/>
    </xf>
    <xf numFmtId="4" fontId="0" fillId="3" borderId="11" xfId="0" applyNumberFormat="1" applyFont="1" applyFill="1" applyBorder="1" applyAlignment="1" applyProtection="1">
      <alignment horizontal="center"/>
    </xf>
    <xf numFmtId="4" fontId="21" fillId="4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protection locked="0"/>
    </xf>
    <xf numFmtId="0" fontId="23" fillId="4" borderId="23" xfId="0" applyFont="1" applyFill="1" applyBorder="1" applyAlignment="1" applyProtection="1">
      <alignment vertical="center" wrapText="1"/>
    </xf>
    <xf numFmtId="4" fontId="0" fillId="4" borderId="25" xfId="0" applyNumberFormat="1" applyFont="1" applyFill="1" applyBorder="1" applyAlignment="1" applyProtection="1">
      <alignment horizontal="center"/>
      <protection locked="0"/>
    </xf>
    <xf numFmtId="0" fontId="0" fillId="0" borderId="24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Border="1" applyProtection="1">
      <protection locked="0"/>
    </xf>
    <xf numFmtId="0" fontId="0" fillId="0" borderId="31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3" fontId="0" fillId="0" borderId="28" xfId="0" applyNumberFormat="1" applyFont="1" applyBorder="1" applyAlignment="1" applyProtection="1">
      <alignment horizontal="center"/>
      <protection locked="0"/>
    </xf>
    <xf numFmtId="3" fontId="0" fillId="0" borderId="13" xfId="0" applyNumberFormat="1" applyFont="1" applyBorder="1" applyAlignment="1" applyProtection="1">
      <alignment horizontal="center"/>
      <protection locked="0"/>
    </xf>
    <xf numFmtId="3" fontId="0" fillId="0" borderId="32" xfId="0" applyNumberFormat="1" applyFont="1" applyBorder="1" applyAlignment="1" applyProtection="1">
      <alignment horizontal="center"/>
      <protection locked="0"/>
    </xf>
    <xf numFmtId="4" fontId="0" fillId="0" borderId="33" xfId="0" applyNumberFormat="1" applyFont="1" applyBorder="1" applyAlignment="1" applyProtection="1">
      <alignment horizontal="center"/>
      <protection locked="0"/>
    </xf>
    <xf numFmtId="4" fontId="0" fillId="0" borderId="23" xfId="0" applyNumberFormat="1" applyFont="1" applyBorder="1" applyAlignment="1" applyProtection="1">
      <alignment horizontal="center"/>
      <protection locked="0"/>
    </xf>
    <xf numFmtId="4" fontId="0" fillId="0" borderId="22" xfId="0" applyNumberFormat="1" applyFont="1" applyBorder="1" applyAlignment="1" applyProtection="1">
      <alignment horizontal="center"/>
      <protection locked="0"/>
    </xf>
    <xf numFmtId="4" fontId="0" fillId="0" borderId="24" xfId="0" applyNumberFormat="1" applyFont="1" applyBorder="1" applyAlignment="1" applyProtection="1">
      <alignment horizontal="center"/>
      <protection locked="0"/>
    </xf>
    <xf numFmtId="4" fontId="0" fillId="0" borderId="14" xfId="0" applyNumberFormat="1" applyFont="1" applyBorder="1" applyAlignment="1" applyProtection="1">
      <alignment horizontal="center"/>
      <protection locked="0"/>
    </xf>
    <xf numFmtId="4" fontId="0" fillId="0" borderId="2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4" fontId="0" fillId="0" borderId="27" xfId="0" applyNumberFormat="1" applyFont="1" applyBorder="1" applyAlignment="1" applyProtection="1">
      <alignment horizontal="center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4" fontId="9" fillId="2" borderId="14" xfId="0" applyNumberFormat="1" applyFont="1" applyFill="1" applyBorder="1" applyAlignment="1" applyProtection="1">
      <alignment horizontal="center"/>
      <protection locked="0"/>
    </xf>
    <xf numFmtId="4" fontId="2" fillId="2" borderId="31" xfId="0" applyNumberFormat="1" applyFont="1" applyFill="1" applyBorder="1" applyAlignment="1" applyProtection="1">
      <alignment horizontal="center" vertical="center"/>
    </xf>
    <xf numFmtId="4" fontId="2" fillId="2" borderId="17" xfId="0" applyNumberFormat="1" applyFont="1" applyFill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4" fontId="0" fillId="2" borderId="14" xfId="0" applyNumberFormat="1" applyFont="1" applyFill="1" applyBorder="1" applyAlignment="1" applyProtection="1">
      <alignment horizontal="center"/>
    </xf>
    <xf numFmtId="0" fontId="8" fillId="4" borderId="20" xfId="0" applyFont="1" applyFill="1" applyBorder="1" applyAlignment="1" applyProtection="1">
      <alignment vertical="center"/>
    </xf>
    <xf numFmtId="10" fontId="7" fillId="4" borderId="30" xfId="0" applyNumberFormat="1" applyFont="1" applyFill="1" applyBorder="1" applyProtection="1"/>
    <xf numFmtId="0" fontId="6" fillId="4" borderId="17" xfId="0" applyFont="1" applyFill="1" applyBorder="1" applyAlignment="1" applyProtection="1">
      <alignment vertical="center"/>
    </xf>
    <xf numFmtId="10" fontId="6" fillId="4" borderId="17" xfId="0" applyNumberFormat="1" applyFont="1" applyFill="1" applyBorder="1" applyAlignment="1" applyProtection="1">
      <alignment vertical="center"/>
    </xf>
    <xf numFmtId="0" fontId="8" fillId="2" borderId="30" xfId="0" applyFont="1" applyFill="1" applyBorder="1" applyAlignment="1" applyProtection="1">
      <alignment vertical="center"/>
    </xf>
    <xf numFmtId="0" fontId="23" fillId="0" borderId="0" xfId="0" applyFont="1" applyFill="1" applyProtection="1">
      <protection locked="0"/>
    </xf>
    <xf numFmtId="4" fontId="0" fillId="4" borderId="13" xfId="0" applyNumberFormat="1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4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</xf>
    <xf numFmtId="0" fontId="5" fillId="4" borderId="7" xfId="0" applyFont="1" applyFill="1" applyBorder="1" applyAlignment="1" applyProtection="1">
      <alignment vertical="center"/>
    </xf>
    <xf numFmtId="10" fontId="7" fillId="4" borderId="0" xfId="0" applyNumberFormat="1" applyFont="1" applyFill="1" applyBorder="1" applyProtection="1"/>
    <xf numFmtId="0" fontId="8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Protection="1"/>
    <xf numFmtId="0" fontId="24" fillId="0" borderId="0" xfId="0" applyFont="1" applyAlignment="1" applyProtection="1">
      <alignment horizontal="left" vertical="top"/>
    </xf>
    <xf numFmtId="0" fontId="24" fillId="0" borderId="0" xfId="0" applyFont="1" applyAlignment="1" applyProtection="1">
      <alignment horizontal="left" vertical="top" wrapText="1"/>
    </xf>
    <xf numFmtId="165" fontId="26" fillId="0" borderId="0" xfId="0" applyNumberFormat="1" applyFont="1" applyFill="1" applyBorder="1" applyAlignment="1" applyProtection="1">
      <alignment horizontal="center" vertical="center"/>
      <protection locked="0"/>
    </xf>
    <xf numFmtId="4" fontId="0" fillId="2" borderId="26" xfId="0" applyNumberFormat="1" applyFont="1" applyFill="1" applyBorder="1" applyAlignment="1" applyProtection="1">
      <alignment horizontal="center"/>
    </xf>
    <xf numFmtId="4" fontId="2" fillId="4" borderId="3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19" fillId="0" borderId="0" xfId="3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165" fontId="8" fillId="0" borderId="21" xfId="1" applyNumberFormat="1" applyFont="1" applyFill="1" applyBorder="1" applyAlignment="1" applyProtection="1">
      <alignment horizontal="center" vertical="center"/>
    </xf>
    <xf numFmtId="165" fontId="8" fillId="0" borderId="2" xfId="1" applyNumberFormat="1" applyFont="1" applyFill="1" applyBorder="1" applyAlignment="1" applyProtection="1">
      <alignment horizontal="center" vertical="center"/>
    </xf>
    <xf numFmtId="9" fontId="12" fillId="2" borderId="19" xfId="0" applyNumberFormat="1" applyFont="1" applyFill="1" applyBorder="1" applyAlignment="1" applyProtection="1">
      <alignment horizontal="center" vertical="center" wrapText="1"/>
    </xf>
    <xf numFmtId="9" fontId="12" fillId="2" borderId="10" xfId="0" applyNumberFormat="1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center" vertical="center" wrapText="1"/>
    </xf>
    <xf numFmtId="0" fontId="12" fillId="6" borderId="10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165" fontId="8" fillId="0" borderId="3" xfId="1" applyNumberFormat="1" applyFont="1" applyBorder="1" applyAlignment="1" applyProtection="1">
      <alignment horizontal="center" vertical="center"/>
    </xf>
    <xf numFmtId="165" fontId="8" fillId="0" borderId="2" xfId="1" applyNumberFormat="1" applyFont="1" applyBorder="1" applyAlignment="1" applyProtection="1">
      <alignment horizontal="center" vertical="center"/>
    </xf>
    <xf numFmtId="165" fontId="8" fillId="2" borderId="21" xfId="1" applyNumberFormat="1" applyFont="1" applyFill="1" applyBorder="1" applyAlignment="1" applyProtection="1">
      <alignment horizontal="center" vertical="center"/>
    </xf>
    <xf numFmtId="165" fontId="8" fillId="2" borderId="2" xfId="1" applyNumberFormat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Fill="1" applyBorder="1" applyAlignment="1" applyProtection="1">
      <alignment horizontal="center" vertical="center"/>
      <protection locked="0"/>
    </xf>
    <xf numFmtId="165" fontId="8" fillId="0" borderId="30" xfId="1" applyNumberFormat="1" applyFont="1" applyFill="1" applyBorder="1" applyAlignment="1" applyProtection="1">
      <alignment horizontal="center" vertical="center"/>
      <protection locked="0"/>
    </xf>
    <xf numFmtId="165" fontId="8" fillId="0" borderId="8" xfId="1" applyNumberFormat="1" applyFont="1" applyFill="1" applyBorder="1" applyAlignment="1" applyProtection="1">
      <alignment horizontal="center" vertical="center"/>
    </xf>
    <xf numFmtId="165" fontId="8" fillId="0" borderId="20" xfId="1" applyNumberFormat="1" applyFont="1" applyFill="1" applyBorder="1" applyAlignment="1" applyProtection="1">
      <alignment horizontal="center" vertical="center"/>
    </xf>
    <xf numFmtId="4" fontId="8" fillId="0" borderId="21" xfId="1" applyNumberFormat="1" applyFont="1" applyFill="1" applyBorder="1" applyAlignment="1" applyProtection="1">
      <alignment horizontal="center" vertical="center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</xf>
    <xf numFmtId="165" fontId="16" fillId="0" borderId="3" xfId="1" applyNumberFormat="1" applyFont="1" applyFill="1" applyBorder="1" applyAlignment="1" applyProtection="1">
      <alignment horizontal="center" vertical="center"/>
    </xf>
    <xf numFmtId="165" fontId="16" fillId="0" borderId="2" xfId="1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165" fontId="3" fillId="0" borderId="0" xfId="0" applyNumberFormat="1" applyFont="1" applyFill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center" vertical="center"/>
    </xf>
    <xf numFmtId="165" fontId="3" fillId="0" borderId="8" xfId="0" applyNumberFormat="1" applyFont="1" applyFill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8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</font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</font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bottom style="medium">
          <color auto="1"/>
        </bottom>
      </border>
    </dxf>
    <dxf>
      <font>
        <b val="0"/>
      </font>
      <protection locked="0" hidden="0"/>
    </dxf>
    <dxf>
      <font>
        <b val="0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3" displayName="Tabla23" ref="B18:U29" headerRowCount="0" totalsRowShown="0" headerRowDxfId="41" dataDxfId="40" tableBorderDxfId="39">
  <tableColumns count="20">
    <tableColumn id="1" name="Columna1" headerRowDxfId="38" dataDxfId="37"/>
    <tableColumn id="2" name="ABADI MARIA ALEJANDRA" headerRowDxfId="36" dataDxfId="35"/>
    <tableColumn id="3" name="32.993.038" headerRowDxfId="34" dataDxfId="33"/>
    <tableColumn id="4" name="20.000,00" headerRowDxfId="32" dataDxfId="31"/>
    <tableColumn id="5" name="2.000,00" headerRowDxfId="30" dataDxfId="29"/>
    <tableColumn id="6" name="Columna2" headerRowDxfId="28" dataDxfId="27"/>
    <tableColumn id="7" name="Columna3" headerRowDxfId="26" dataDxfId="25"/>
    <tableColumn id="8" name="8.000,00" headerRowDxfId="24" dataDxfId="23"/>
    <tableColumn id="9" name="30.000,00" headerRowDxfId="22" dataDxfId="21"/>
    <tableColumn id="10" name="3.300,00" headerRowDxfId="20" dataDxfId="19">
      <calculatedColumnFormula>SUM(F18:J18)</calculatedColumnFormula>
    </tableColumn>
    <tableColumn id="11" name="900,00" headerRowDxfId="18" dataDxfId="17">
      <calculatedColumnFormula>K18*0.11</calculatedColumnFormula>
    </tableColumn>
    <tableColumn id="12" name="4.200,00" headerRowDxfId="16" dataDxfId="15">
      <calculatedColumnFormula>Tabla23[[#This Row],[3.300,00]]*0.03</calculatedColumnFormula>
    </tableColumn>
    <tableColumn id="19" name="Columna7" headerRowDxfId="14" dataDxfId="13"/>
    <tableColumn id="13" name="25.800,00" headerRowDxfId="12" dataDxfId="11">
      <calculatedColumnFormula>Tabla23[[#This Row],[Columna7]]+Tabla23[[#This Row],[4.200,00]]+Tabla23[[#This Row],[900,00]]</calculatedColumnFormula>
    </tableColumn>
    <tableColumn id="23" name="Columna6" headerRowDxfId="10" dataDxfId="9">
      <calculatedColumnFormula>Tabla23[[#This Row],[3.300,00]]-Tabla23[[#This Row],[25.800,00]]</calculatedColumnFormula>
    </tableColumn>
    <tableColumn id="15" name="Columna5" headerRowDxfId="8" dataDxfId="7">
      <calculatedColumnFormula>K18-O18-P18</calculatedColumnFormula>
    </tableColumn>
    <tableColumn id="17" name="1.800,00" headerRowDxfId="6" dataDxfId="5">
      <calculatedColumnFormula>Q18</calculatedColumnFormula>
    </tableColumn>
    <tableColumn id="14" name="Columna4" headerRowDxfId="4" dataDxfId="3">
      <calculatedColumnFormula>K18*3%</calculatedColumnFormula>
    </tableColumn>
    <tableColumn id="22" name="Columna10" headerRowDxfId="2" dataDxfId="1">
      <calculatedColumnFormula>Tabla23[[#This Row],[3.300,00]]*0.03</calculatedColumnFormula>
    </tableColumn>
    <tableColumn id="20" name="Columna8" dataDxfId="0">
      <calculatedColumnFormula>K18*6%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CARLOSX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44"/>
  <sheetViews>
    <sheetView tabSelected="1" topLeftCell="A10" workbookViewId="0">
      <selection activeCell="N18" sqref="N18:N29"/>
    </sheetView>
  </sheetViews>
  <sheetFormatPr baseColWidth="10" defaultColWidth="11.42578125" defaultRowHeight="15" x14ac:dyDescent="0.25"/>
  <cols>
    <col min="1" max="1" width="6" style="27" customWidth="1"/>
    <col min="2" max="2" width="5.7109375" style="27" customWidth="1"/>
    <col min="3" max="3" width="38.85546875" style="27" customWidth="1"/>
    <col min="4" max="4" width="20.85546875" style="27" customWidth="1"/>
    <col min="5" max="5" width="15.42578125" style="27" customWidth="1"/>
    <col min="6" max="6" width="16" style="27" customWidth="1"/>
    <col min="7" max="7" width="30" style="27" customWidth="1"/>
    <col min="8" max="8" width="16.5703125" style="27" customWidth="1"/>
    <col min="9" max="9" width="16.140625" style="27" customWidth="1"/>
    <col min="10" max="10" width="17.42578125" style="27" customWidth="1"/>
    <col min="11" max="11" width="19.140625" style="27" customWidth="1"/>
    <col min="12" max="12" width="15.140625" style="27" customWidth="1"/>
    <col min="13" max="13" width="14.85546875" style="27" customWidth="1"/>
    <col min="14" max="14" width="14.5703125" style="27" customWidth="1"/>
    <col min="15" max="15" width="16.28515625" style="27" customWidth="1"/>
    <col min="16" max="16" width="17.7109375" style="27" customWidth="1"/>
    <col min="17" max="17" width="18.140625" style="27" customWidth="1"/>
    <col min="18" max="19" width="19.85546875" style="27" customWidth="1"/>
    <col min="20" max="20" width="19.140625" style="27" customWidth="1"/>
    <col min="21" max="21" width="17.5703125" style="27" customWidth="1"/>
    <col min="22" max="16384" width="11.42578125" style="27"/>
  </cols>
  <sheetData>
    <row r="1" spans="2:24" s="1" customFormat="1" ht="29.25" customHeight="1" x14ac:dyDescent="0.25">
      <c r="B1" s="36" t="s">
        <v>61</v>
      </c>
      <c r="C1" s="37"/>
      <c r="D1" s="37"/>
      <c r="E1" s="37"/>
      <c r="F1" s="37"/>
      <c r="G1" s="37"/>
      <c r="H1" s="37"/>
      <c r="I1" s="37"/>
      <c r="J1" s="37"/>
      <c r="K1" s="37"/>
      <c r="L1" s="74" t="s">
        <v>32</v>
      </c>
      <c r="M1" s="16" t="s">
        <v>31</v>
      </c>
      <c r="N1" s="18"/>
      <c r="Q1" s="128" t="s">
        <v>39</v>
      </c>
      <c r="R1" s="128"/>
      <c r="S1" s="128"/>
      <c r="T1" s="128"/>
      <c r="U1" s="128"/>
    </row>
    <row r="2" spans="2:24" s="10" customFormat="1" ht="15.75" customHeight="1" x14ac:dyDescent="0.25">
      <c r="Q2" s="128"/>
      <c r="R2" s="128"/>
      <c r="S2" s="128"/>
      <c r="T2" s="128"/>
      <c r="U2" s="128"/>
    </row>
    <row r="3" spans="2:24" s="10" customFormat="1" ht="18" customHeight="1" x14ac:dyDescent="0.25">
      <c r="B3" s="19" t="s">
        <v>22</v>
      </c>
      <c r="C3" s="38" t="s">
        <v>30</v>
      </c>
      <c r="D3" s="20"/>
      <c r="E3" s="20"/>
      <c r="F3" s="20"/>
      <c r="G3" s="21"/>
      <c r="H3" s="15"/>
      <c r="I3" s="15"/>
      <c r="J3" s="15"/>
      <c r="K3" s="14"/>
      <c r="L3" s="107" t="s">
        <v>44</v>
      </c>
      <c r="Q3" s="128"/>
      <c r="R3" s="128"/>
      <c r="S3" s="128"/>
      <c r="T3" s="128"/>
      <c r="U3" s="128"/>
    </row>
    <row r="4" spans="2:24" s="10" customFormat="1" ht="18" customHeight="1" x14ac:dyDescent="0.25">
      <c r="C4" s="39" t="s">
        <v>29</v>
      </c>
      <c r="D4" s="129" t="s">
        <v>59</v>
      </c>
      <c r="E4" s="129"/>
      <c r="F4" s="129"/>
      <c r="G4" s="129"/>
      <c r="H4" s="15"/>
      <c r="I4" s="15"/>
      <c r="J4" s="15"/>
      <c r="K4" s="15"/>
      <c r="L4" s="14"/>
      <c r="Q4" s="128"/>
      <c r="R4" s="128"/>
      <c r="S4" s="128"/>
      <c r="T4" s="128"/>
      <c r="U4" s="128"/>
    </row>
    <row r="5" spans="2:24" s="10" customFormat="1" ht="18" customHeight="1" x14ac:dyDescent="0.25">
      <c r="C5" s="39" t="s">
        <v>28</v>
      </c>
      <c r="D5" s="129" t="s">
        <v>59</v>
      </c>
      <c r="E5" s="129"/>
      <c r="F5" s="129"/>
      <c r="G5" s="129"/>
      <c r="H5" s="15"/>
      <c r="I5" s="15"/>
      <c r="J5" s="15"/>
      <c r="K5" s="15"/>
      <c r="L5" s="14"/>
    </row>
    <row r="6" spans="2:24" s="10" customFormat="1" ht="18" customHeight="1" x14ac:dyDescent="0.25">
      <c r="C6" s="39" t="s">
        <v>27</v>
      </c>
      <c r="D6" s="129" t="s">
        <v>59</v>
      </c>
      <c r="E6" s="129"/>
      <c r="F6" s="129"/>
      <c r="G6" s="129"/>
      <c r="H6" s="15"/>
      <c r="I6" s="15"/>
      <c r="J6" s="15"/>
      <c r="K6" s="15"/>
      <c r="L6" s="14"/>
    </row>
    <row r="7" spans="2:24" s="10" customFormat="1" ht="18" customHeight="1" x14ac:dyDescent="0.25">
      <c r="C7" s="39" t="s">
        <v>26</v>
      </c>
      <c r="D7" s="129"/>
      <c r="E7" s="129"/>
      <c r="F7" s="129"/>
      <c r="G7" s="129"/>
      <c r="H7" s="15"/>
      <c r="I7" s="15"/>
      <c r="J7" s="15"/>
      <c r="K7" s="15"/>
      <c r="L7" s="14"/>
    </row>
    <row r="8" spans="2:24" s="10" customFormat="1" ht="18" customHeight="1" x14ac:dyDescent="0.25">
      <c r="C8" s="39" t="s">
        <v>25</v>
      </c>
      <c r="D8" s="129" t="s">
        <v>59</v>
      </c>
      <c r="E8" s="129"/>
      <c r="F8" s="129"/>
      <c r="G8" s="129"/>
      <c r="H8" s="15"/>
      <c r="I8" s="15"/>
      <c r="J8" s="15"/>
      <c r="K8" s="15"/>
      <c r="L8" s="14"/>
    </row>
    <row r="9" spans="2:24" s="10" customFormat="1" ht="18" customHeight="1" x14ac:dyDescent="0.25">
      <c r="C9" s="40" t="s">
        <v>24</v>
      </c>
      <c r="D9" s="129"/>
      <c r="E9" s="129"/>
      <c r="F9" s="129"/>
      <c r="G9" s="129"/>
      <c r="H9" s="15"/>
      <c r="J9" s="15"/>
      <c r="K9" s="15"/>
      <c r="L9" s="14"/>
    </row>
    <row r="10" spans="2:24" s="10" customFormat="1" ht="18" customHeight="1" x14ac:dyDescent="0.25">
      <c r="C10" s="39" t="s">
        <v>23</v>
      </c>
      <c r="D10" s="130" t="s">
        <v>59</v>
      </c>
      <c r="E10" s="129"/>
      <c r="F10" s="129"/>
      <c r="G10" s="129"/>
      <c r="H10" s="14"/>
      <c r="J10" s="15"/>
      <c r="K10" s="15"/>
      <c r="L10" s="14"/>
    </row>
    <row r="11" spans="2:24" s="10" customFormat="1" ht="18" customHeight="1" x14ac:dyDescent="0.25">
      <c r="B11" s="23" t="s">
        <v>22</v>
      </c>
      <c r="C11" s="38" t="s">
        <v>21</v>
      </c>
      <c r="D11" s="20"/>
      <c r="E11" s="20"/>
      <c r="F11" s="20"/>
      <c r="G11" s="21"/>
      <c r="H11" s="24"/>
      <c r="J11" s="15"/>
      <c r="K11" s="15"/>
      <c r="L11" s="14"/>
    </row>
    <row r="12" spans="2:24" s="10" customFormat="1" ht="31.5" x14ac:dyDescent="0.6">
      <c r="C12" s="41" t="s">
        <v>43</v>
      </c>
      <c r="D12" s="131" t="s">
        <v>59</v>
      </c>
      <c r="E12" s="131"/>
      <c r="F12" s="131"/>
      <c r="G12" s="131"/>
      <c r="H12" s="13"/>
      <c r="I12" s="13"/>
      <c r="J12" s="11"/>
      <c r="K12" s="11"/>
      <c r="L12" s="11"/>
    </row>
    <row r="13" spans="2:24" s="10" customFormat="1" ht="21.75" customHeight="1" x14ac:dyDescent="0.25">
      <c r="C13" s="41" t="s">
        <v>20</v>
      </c>
      <c r="D13" s="132" t="s">
        <v>62</v>
      </c>
      <c r="E13" s="132"/>
      <c r="F13" s="132"/>
      <c r="G13" s="132"/>
      <c r="H13" s="25"/>
      <c r="I13" s="26"/>
      <c r="J13" s="26"/>
      <c r="K13" s="26"/>
      <c r="L13" s="26"/>
      <c r="M13" s="5"/>
      <c r="N13" s="5"/>
    </row>
    <row r="14" spans="2:24" s="10" customFormat="1" ht="16.5" thickBot="1" x14ac:dyDescent="0.3">
      <c r="C14" s="73"/>
      <c r="D14" s="22"/>
      <c r="E14" s="22"/>
      <c r="F14" s="22"/>
      <c r="G14" s="22"/>
      <c r="H14" s="12"/>
      <c r="I14" s="11"/>
      <c r="J14" s="11"/>
      <c r="K14" s="11"/>
      <c r="L14" s="11"/>
      <c r="R14" s="15"/>
      <c r="S14" s="15"/>
      <c r="T14" s="15"/>
    </row>
    <row r="15" spans="2:24" ht="15.75" customHeight="1" thickBot="1" x14ac:dyDescent="0.3">
      <c r="L15" s="133" t="s">
        <v>19</v>
      </c>
      <c r="M15" s="134"/>
      <c r="N15" s="134"/>
      <c r="O15" s="135"/>
      <c r="R15" s="126" t="s">
        <v>42</v>
      </c>
      <c r="S15" s="127"/>
      <c r="T15" s="127"/>
      <c r="U15" s="127"/>
      <c r="V15" s="65"/>
    </row>
    <row r="16" spans="2:24" s="9" customFormat="1" ht="15.75" customHeight="1" thickBot="1" x14ac:dyDescent="0.25">
      <c r="B16" s="136"/>
      <c r="C16" s="138" t="s">
        <v>18</v>
      </c>
      <c r="D16" s="138" t="s">
        <v>45</v>
      </c>
      <c r="E16" s="138" t="s">
        <v>33</v>
      </c>
      <c r="F16" s="140" t="s">
        <v>17</v>
      </c>
      <c r="G16" s="141"/>
      <c r="H16" s="141"/>
      <c r="I16" s="141"/>
      <c r="J16" s="141"/>
      <c r="K16" s="142"/>
      <c r="L16" s="145" t="s">
        <v>34</v>
      </c>
      <c r="M16" s="145" t="s">
        <v>48</v>
      </c>
      <c r="N16" s="145" t="s">
        <v>46</v>
      </c>
      <c r="O16" s="147" t="s">
        <v>16</v>
      </c>
      <c r="P16" s="138" t="s">
        <v>14</v>
      </c>
      <c r="Q16" s="138" t="s">
        <v>15</v>
      </c>
      <c r="R16" s="138" t="s">
        <v>13</v>
      </c>
      <c r="S16" s="149" t="s">
        <v>47</v>
      </c>
      <c r="T16" s="138" t="s">
        <v>50</v>
      </c>
      <c r="U16" s="151" t="s">
        <v>40</v>
      </c>
      <c r="V16" s="57"/>
      <c r="W16" s="8"/>
      <c r="X16" s="8"/>
    </row>
    <row r="17" spans="1:260" s="6" customFormat="1" ht="28.5" customHeight="1" thickBot="1" x14ac:dyDescent="0.25">
      <c r="B17" s="137"/>
      <c r="C17" s="139"/>
      <c r="D17" s="139"/>
      <c r="E17" s="139"/>
      <c r="F17" s="42" t="s">
        <v>21</v>
      </c>
      <c r="G17" s="91" t="s">
        <v>37</v>
      </c>
      <c r="H17" s="91" t="s">
        <v>12</v>
      </c>
      <c r="I17" s="91" t="s">
        <v>11</v>
      </c>
      <c r="J17" s="93" t="s">
        <v>38</v>
      </c>
      <c r="K17" s="43" t="s">
        <v>10</v>
      </c>
      <c r="L17" s="146"/>
      <c r="M17" s="146"/>
      <c r="N17" s="146"/>
      <c r="O17" s="148"/>
      <c r="P17" s="139"/>
      <c r="Q17" s="139"/>
      <c r="R17" s="139"/>
      <c r="S17" s="150"/>
      <c r="T17" s="139"/>
      <c r="U17" s="152"/>
      <c r="V17" s="58"/>
      <c r="W17" s="8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</row>
    <row r="18" spans="1:260" ht="18.75" customHeight="1" thickBot="1" x14ac:dyDescent="0.3">
      <c r="A18" s="80"/>
      <c r="B18" s="76" t="s">
        <v>63</v>
      </c>
      <c r="C18" s="76" t="s">
        <v>36</v>
      </c>
      <c r="D18" s="82" t="s">
        <v>60</v>
      </c>
      <c r="E18" s="28">
        <v>1485166</v>
      </c>
      <c r="F18" s="88">
        <v>893665.93</v>
      </c>
      <c r="G18" s="92"/>
      <c r="H18" s="92"/>
      <c r="I18" s="92"/>
      <c r="J18" s="85"/>
      <c r="K18" s="66">
        <f t="shared" ref="K18:K29" si="0">SUM(F18:J18)</f>
        <v>893665.93</v>
      </c>
      <c r="L18" s="94">
        <f t="shared" ref="L18:L29" si="1">K18*0.11</f>
        <v>98303.252300000007</v>
      </c>
      <c r="M18" s="94">
        <f>Tabla23[[#This Row],[3.300,00]]*0.03</f>
        <v>26809.977900000002</v>
      </c>
      <c r="N18" s="123"/>
      <c r="O18" s="101">
        <f>Tabla23[[#This Row],[Columna7]]+Tabla23[[#This Row],[4.200,00]]+Tabla23[[#This Row],[900,00]]</f>
        <v>125113.23020000001</v>
      </c>
      <c r="P18" s="67">
        <f>Tabla23[[#This Row],[3.300,00]]-Tabla23[[#This Row],[25.800,00]]</f>
        <v>768552.69980000006</v>
      </c>
      <c r="Q18" s="66">
        <f t="shared" ref="Q18:Q29" si="2">K18-O18-P18</f>
        <v>0</v>
      </c>
      <c r="R18" s="68">
        <f t="shared" ref="R18:R29" si="3">Q18</f>
        <v>0</v>
      </c>
      <c r="S18" s="97">
        <f t="shared" ref="S18:S29" si="4">K18*3%</f>
        <v>26809.977900000002</v>
      </c>
      <c r="T18" s="108">
        <f>Tabla23[[#This Row],[3.300,00]]*0.03</f>
        <v>26809.977900000002</v>
      </c>
      <c r="U18" s="69">
        <f t="shared" ref="U18:U29" si="5">K18*6%</f>
        <v>53619.955800000003</v>
      </c>
      <c r="V18" s="59"/>
    </row>
    <row r="19" spans="1:260" ht="18.75" customHeight="1" thickBot="1" x14ac:dyDescent="0.3">
      <c r="A19" s="80"/>
      <c r="B19" s="77" t="s">
        <v>64</v>
      </c>
      <c r="C19" s="77"/>
      <c r="D19" s="83"/>
      <c r="E19" s="29"/>
      <c r="F19" s="89"/>
      <c r="G19" s="89"/>
      <c r="H19" s="89"/>
      <c r="I19" s="89"/>
      <c r="J19" s="86"/>
      <c r="K19" s="66">
        <f t="shared" si="0"/>
        <v>0</v>
      </c>
      <c r="L19" s="94">
        <f t="shared" si="1"/>
        <v>0</v>
      </c>
      <c r="M19" s="94">
        <f>Tabla23[[#This Row],[3.300,00]]*0.03</f>
        <v>0</v>
      </c>
      <c r="N19" s="123"/>
      <c r="O19" s="101">
        <f>Tabla23[[#This Row],[Columna7]]+Tabla23[[#This Row],[4.200,00]]+Tabla23[[#This Row],[900,00]]</f>
        <v>0</v>
      </c>
      <c r="P19" s="67">
        <f>Tabla23[[#This Row],[3.300,00]]-Tabla23[[#This Row],[25.800,00]]</f>
        <v>0</v>
      </c>
      <c r="Q19" s="66">
        <f t="shared" si="2"/>
        <v>0</v>
      </c>
      <c r="R19" s="68">
        <f t="shared" si="3"/>
        <v>0</v>
      </c>
      <c r="S19" s="98">
        <f t="shared" si="4"/>
        <v>0</v>
      </c>
      <c r="T19" s="108">
        <f>Tabla23[[#This Row],[3.300,00]]*0.03</f>
        <v>0</v>
      </c>
      <c r="U19" s="70">
        <f t="shared" si="5"/>
        <v>0</v>
      </c>
      <c r="V19" s="59"/>
    </row>
    <row r="20" spans="1:260" ht="18.75" customHeight="1" thickBot="1" x14ac:dyDescent="0.3">
      <c r="A20" s="80"/>
      <c r="B20" s="77" t="s">
        <v>65</v>
      </c>
      <c r="C20" s="77"/>
      <c r="D20" s="83"/>
      <c r="E20" s="29"/>
      <c r="F20" s="89"/>
      <c r="G20" s="89"/>
      <c r="H20" s="89"/>
      <c r="I20" s="89"/>
      <c r="J20" s="86"/>
      <c r="K20" s="66">
        <f t="shared" si="0"/>
        <v>0</v>
      </c>
      <c r="L20" s="94">
        <f t="shared" si="1"/>
        <v>0</v>
      </c>
      <c r="M20" s="94">
        <f>Tabla23[[#This Row],[3.300,00]]*0.03</f>
        <v>0</v>
      </c>
      <c r="N20" s="123"/>
      <c r="O20" s="101">
        <f>Tabla23[[#This Row],[Columna7]]+Tabla23[[#This Row],[4.200,00]]+Tabla23[[#This Row],[900,00]]</f>
        <v>0</v>
      </c>
      <c r="P20" s="67">
        <f>Tabla23[[#This Row],[3.300,00]]-Tabla23[[#This Row],[25.800,00]]</f>
        <v>0</v>
      </c>
      <c r="Q20" s="66">
        <f t="shared" si="2"/>
        <v>0</v>
      </c>
      <c r="R20" s="68">
        <f t="shared" si="3"/>
        <v>0</v>
      </c>
      <c r="S20" s="98">
        <f t="shared" si="4"/>
        <v>0</v>
      </c>
      <c r="T20" s="108">
        <f>Tabla23[[#This Row],[3.300,00]]*0.03</f>
        <v>0</v>
      </c>
      <c r="U20" s="71">
        <f t="shared" si="5"/>
        <v>0</v>
      </c>
      <c r="V20" s="56"/>
    </row>
    <row r="21" spans="1:260" ht="18.75" customHeight="1" thickBot="1" x14ac:dyDescent="0.3">
      <c r="A21" s="80"/>
      <c r="B21" s="77" t="s">
        <v>66</v>
      </c>
      <c r="C21" s="77"/>
      <c r="D21" s="83"/>
      <c r="E21" s="29"/>
      <c r="F21" s="89"/>
      <c r="G21" s="89"/>
      <c r="H21" s="89"/>
      <c r="I21" s="89"/>
      <c r="J21" s="86"/>
      <c r="K21" s="66">
        <f t="shared" si="0"/>
        <v>0</v>
      </c>
      <c r="L21" s="94">
        <f t="shared" si="1"/>
        <v>0</v>
      </c>
      <c r="M21" s="94">
        <f>Tabla23[[#This Row],[3.300,00]]*0.03</f>
        <v>0</v>
      </c>
      <c r="N21" s="123"/>
      <c r="O21" s="101">
        <f>Tabla23[[#This Row],[Columna7]]+Tabla23[[#This Row],[4.200,00]]+Tabla23[[#This Row],[900,00]]</f>
        <v>0</v>
      </c>
      <c r="P21" s="67">
        <f>Tabla23[[#This Row],[3.300,00]]-Tabla23[[#This Row],[25.800,00]]</f>
        <v>0</v>
      </c>
      <c r="Q21" s="66">
        <f t="shared" si="2"/>
        <v>0</v>
      </c>
      <c r="R21" s="68">
        <f t="shared" si="3"/>
        <v>0</v>
      </c>
      <c r="S21" s="98">
        <f t="shared" si="4"/>
        <v>0</v>
      </c>
      <c r="T21" s="108">
        <f>Tabla23[[#This Row],[3.300,00]]*0.03</f>
        <v>0</v>
      </c>
      <c r="U21" s="71">
        <f t="shared" si="5"/>
        <v>0</v>
      </c>
      <c r="V21" s="56"/>
    </row>
    <row r="22" spans="1:260" ht="18.75" customHeight="1" thickBot="1" x14ac:dyDescent="0.3">
      <c r="A22" s="80"/>
      <c r="B22" s="77"/>
      <c r="C22" s="77"/>
      <c r="D22" s="83"/>
      <c r="E22" s="29"/>
      <c r="F22" s="89"/>
      <c r="G22" s="89"/>
      <c r="H22" s="89"/>
      <c r="I22" s="89"/>
      <c r="J22" s="86"/>
      <c r="K22" s="66">
        <f t="shared" si="0"/>
        <v>0</v>
      </c>
      <c r="L22" s="94">
        <f t="shared" si="1"/>
        <v>0</v>
      </c>
      <c r="M22" s="94">
        <f>Tabla23[[#This Row],[3.300,00]]*0.03</f>
        <v>0</v>
      </c>
      <c r="N22" s="123"/>
      <c r="O22" s="101">
        <f>Tabla23[[#This Row],[Columna7]]+Tabla23[[#This Row],[4.200,00]]+Tabla23[[#This Row],[900,00]]</f>
        <v>0</v>
      </c>
      <c r="P22" s="67">
        <f>Tabla23[[#This Row],[3.300,00]]-Tabla23[[#This Row],[25.800,00]]</f>
        <v>0</v>
      </c>
      <c r="Q22" s="66">
        <f t="shared" si="2"/>
        <v>0</v>
      </c>
      <c r="R22" s="68">
        <f t="shared" si="3"/>
        <v>0</v>
      </c>
      <c r="S22" s="98">
        <f t="shared" si="4"/>
        <v>0</v>
      </c>
      <c r="T22" s="108">
        <f>Tabla23[[#This Row],[3.300,00]]*0.03</f>
        <v>0</v>
      </c>
      <c r="U22" s="71">
        <f t="shared" si="5"/>
        <v>0</v>
      </c>
      <c r="V22" s="56"/>
    </row>
    <row r="23" spans="1:260" ht="18.75" customHeight="1" thickBot="1" x14ac:dyDescent="0.3">
      <c r="A23" s="80"/>
      <c r="B23" s="77"/>
      <c r="C23" s="77"/>
      <c r="D23" s="83"/>
      <c r="E23" s="29"/>
      <c r="F23" s="89"/>
      <c r="G23" s="89"/>
      <c r="H23" s="89"/>
      <c r="I23" s="89"/>
      <c r="J23" s="86"/>
      <c r="K23" s="66">
        <f t="shared" si="0"/>
        <v>0</v>
      </c>
      <c r="L23" s="94">
        <f t="shared" si="1"/>
        <v>0</v>
      </c>
      <c r="M23" s="94">
        <f>Tabla23[[#This Row],[3.300,00]]*0.03</f>
        <v>0</v>
      </c>
      <c r="N23" s="123"/>
      <c r="O23" s="101">
        <f>Tabla23[[#This Row],[Columna7]]+Tabla23[[#This Row],[4.200,00]]+Tabla23[[#This Row],[900,00]]</f>
        <v>0</v>
      </c>
      <c r="P23" s="67">
        <f>Tabla23[[#This Row],[3.300,00]]-Tabla23[[#This Row],[25.800,00]]</f>
        <v>0</v>
      </c>
      <c r="Q23" s="66">
        <f t="shared" si="2"/>
        <v>0</v>
      </c>
      <c r="R23" s="68">
        <f t="shared" si="3"/>
        <v>0</v>
      </c>
      <c r="S23" s="98">
        <f t="shared" si="4"/>
        <v>0</v>
      </c>
      <c r="T23" s="108">
        <f>Tabla23[[#This Row],[3.300,00]]*0.03</f>
        <v>0</v>
      </c>
      <c r="U23" s="71">
        <f t="shared" si="5"/>
        <v>0</v>
      </c>
      <c r="V23" s="56"/>
    </row>
    <row r="24" spans="1:260" ht="18.75" customHeight="1" thickBot="1" x14ac:dyDescent="0.3">
      <c r="A24" s="80"/>
      <c r="B24" s="77"/>
      <c r="C24" s="77"/>
      <c r="D24" s="83"/>
      <c r="E24" s="29"/>
      <c r="F24" s="89"/>
      <c r="G24" s="89"/>
      <c r="H24" s="89"/>
      <c r="I24" s="89"/>
      <c r="J24" s="86"/>
      <c r="K24" s="66">
        <f t="shared" si="0"/>
        <v>0</v>
      </c>
      <c r="L24" s="94">
        <f t="shared" si="1"/>
        <v>0</v>
      </c>
      <c r="M24" s="94">
        <f>Tabla23[[#This Row],[3.300,00]]*0.03</f>
        <v>0</v>
      </c>
      <c r="N24" s="123"/>
      <c r="O24" s="101">
        <f>Tabla23[[#This Row],[Columna7]]+Tabla23[[#This Row],[4.200,00]]+Tabla23[[#This Row],[900,00]]</f>
        <v>0</v>
      </c>
      <c r="P24" s="67">
        <f>Tabla23[[#This Row],[3.300,00]]-Tabla23[[#This Row],[25.800,00]]</f>
        <v>0</v>
      </c>
      <c r="Q24" s="66">
        <f t="shared" si="2"/>
        <v>0</v>
      </c>
      <c r="R24" s="68">
        <f t="shared" si="3"/>
        <v>0</v>
      </c>
      <c r="S24" s="98">
        <f t="shared" si="4"/>
        <v>0</v>
      </c>
      <c r="T24" s="108">
        <f>Tabla23[[#This Row],[3.300,00]]*0.03</f>
        <v>0</v>
      </c>
      <c r="U24" s="71">
        <f t="shared" si="5"/>
        <v>0</v>
      </c>
      <c r="V24" s="56"/>
    </row>
    <row r="25" spans="1:260" ht="18.75" customHeight="1" thickBot="1" x14ac:dyDescent="0.3">
      <c r="A25" s="80"/>
      <c r="B25" s="77"/>
      <c r="C25" s="77"/>
      <c r="D25" s="83"/>
      <c r="E25" s="29"/>
      <c r="F25" s="89"/>
      <c r="G25" s="89"/>
      <c r="H25" s="89"/>
      <c r="I25" s="89"/>
      <c r="J25" s="86"/>
      <c r="K25" s="66">
        <f t="shared" si="0"/>
        <v>0</v>
      </c>
      <c r="L25" s="94">
        <f t="shared" si="1"/>
        <v>0</v>
      </c>
      <c r="M25" s="94">
        <f>Tabla23[[#This Row],[3.300,00]]*0.03</f>
        <v>0</v>
      </c>
      <c r="N25" s="123"/>
      <c r="O25" s="101">
        <f>Tabla23[[#This Row],[Columna7]]+Tabla23[[#This Row],[4.200,00]]+Tabla23[[#This Row],[900,00]]</f>
        <v>0</v>
      </c>
      <c r="P25" s="67">
        <f>Tabla23[[#This Row],[3.300,00]]-Tabla23[[#This Row],[25.800,00]]</f>
        <v>0</v>
      </c>
      <c r="Q25" s="66">
        <f t="shared" si="2"/>
        <v>0</v>
      </c>
      <c r="R25" s="68">
        <f t="shared" si="3"/>
        <v>0</v>
      </c>
      <c r="S25" s="98">
        <f t="shared" si="4"/>
        <v>0</v>
      </c>
      <c r="T25" s="108">
        <f>Tabla23[[#This Row],[3.300,00]]*0.03</f>
        <v>0</v>
      </c>
      <c r="U25" s="71">
        <f t="shared" si="5"/>
        <v>0</v>
      </c>
      <c r="V25" s="56"/>
    </row>
    <row r="26" spans="1:260" ht="18.75" customHeight="1" thickBot="1" x14ac:dyDescent="0.3">
      <c r="A26" s="80"/>
      <c r="B26" s="78"/>
      <c r="C26" s="78"/>
      <c r="D26" s="83"/>
      <c r="E26" s="30"/>
      <c r="F26" s="89"/>
      <c r="G26" s="89"/>
      <c r="H26" s="89"/>
      <c r="I26" s="89"/>
      <c r="J26" s="86"/>
      <c r="K26" s="66">
        <f t="shared" si="0"/>
        <v>0</v>
      </c>
      <c r="L26" s="94">
        <f t="shared" si="1"/>
        <v>0</v>
      </c>
      <c r="M26" s="94">
        <f>Tabla23[[#This Row],[3.300,00]]*0.03</f>
        <v>0</v>
      </c>
      <c r="N26" s="123"/>
      <c r="O26" s="101">
        <f>Tabla23[[#This Row],[Columna7]]+Tabla23[[#This Row],[4.200,00]]+Tabla23[[#This Row],[900,00]]</f>
        <v>0</v>
      </c>
      <c r="P26" s="67">
        <f>Tabla23[[#This Row],[3.300,00]]-Tabla23[[#This Row],[25.800,00]]</f>
        <v>0</v>
      </c>
      <c r="Q26" s="66">
        <f t="shared" si="2"/>
        <v>0</v>
      </c>
      <c r="R26" s="68">
        <f t="shared" si="3"/>
        <v>0</v>
      </c>
      <c r="S26" s="98">
        <f t="shared" si="4"/>
        <v>0</v>
      </c>
      <c r="T26" s="108">
        <f>Tabla23[[#This Row],[3.300,00]]*0.03</f>
        <v>0</v>
      </c>
      <c r="U26" s="71">
        <f t="shared" si="5"/>
        <v>0</v>
      </c>
      <c r="V26" s="56"/>
    </row>
    <row r="27" spans="1:260" ht="18.75" customHeight="1" thickBot="1" x14ac:dyDescent="0.3">
      <c r="A27" s="80"/>
      <c r="B27" s="78"/>
      <c r="C27" s="78"/>
      <c r="D27" s="83"/>
      <c r="E27" s="30"/>
      <c r="F27" s="89"/>
      <c r="G27" s="89"/>
      <c r="H27" s="89"/>
      <c r="I27" s="89"/>
      <c r="J27" s="86"/>
      <c r="K27" s="66">
        <f t="shared" si="0"/>
        <v>0</v>
      </c>
      <c r="L27" s="94">
        <f t="shared" si="1"/>
        <v>0</v>
      </c>
      <c r="M27" s="94">
        <f>Tabla23[[#This Row],[3.300,00]]*0.03</f>
        <v>0</v>
      </c>
      <c r="N27" s="123"/>
      <c r="O27" s="101">
        <f>Tabla23[[#This Row],[Columna7]]+Tabla23[[#This Row],[4.200,00]]+Tabla23[[#This Row],[900,00]]</f>
        <v>0</v>
      </c>
      <c r="P27" s="67">
        <f>Tabla23[[#This Row],[3.300,00]]-Tabla23[[#This Row],[25.800,00]]</f>
        <v>0</v>
      </c>
      <c r="Q27" s="66">
        <f t="shared" si="2"/>
        <v>0</v>
      </c>
      <c r="R27" s="68">
        <f t="shared" si="3"/>
        <v>0</v>
      </c>
      <c r="S27" s="99">
        <f t="shared" si="4"/>
        <v>0</v>
      </c>
      <c r="T27" s="108">
        <f>Tabla23[[#This Row],[3.300,00]]*0.03</f>
        <v>0</v>
      </c>
      <c r="U27" s="71">
        <f t="shared" si="5"/>
        <v>0</v>
      </c>
      <c r="V27" s="56"/>
    </row>
    <row r="28" spans="1:260" ht="18.75" customHeight="1" thickBot="1" x14ac:dyDescent="0.3">
      <c r="A28" s="80"/>
      <c r="B28" s="78"/>
      <c r="C28" s="78"/>
      <c r="D28" s="83"/>
      <c r="E28" s="29"/>
      <c r="F28" s="89"/>
      <c r="G28" s="89"/>
      <c r="H28" s="89"/>
      <c r="I28" s="89"/>
      <c r="J28" s="86"/>
      <c r="K28" s="66">
        <f t="shared" si="0"/>
        <v>0</v>
      </c>
      <c r="L28" s="94">
        <f t="shared" si="1"/>
        <v>0</v>
      </c>
      <c r="M28" s="94">
        <f>Tabla23[[#This Row],[3.300,00]]*0.03</f>
        <v>0</v>
      </c>
      <c r="N28" s="123"/>
      <c r="O28" s="101">
        <f>Tabla23[[#This Row],[Columna7]]+Tabla23[[#This Row],[4.200,00]]+Tabla23[[#This Row],[900,00]]</f>
        <v>0</v>
      </c>
      <c r="P28" s="67">
        <f>Tabla23[[#This Row],[3.300,00]]-Tabla23[[#This Row],[25.800,00]]</f>
        <v>0</v>
      </c>
      <c r="Q28" s="66">
        <f t="shared" si="2"/>
        <v>0</v>
      </c>
      <c r="R28" s="68">
        <f t="shared" si="3"/>
        <v>0</v>
      </c>
      <c r="S28" s="98">
        <f t="shared" si="4"/>
        <v>0</v>
      </c>
      <c r="T28" s="108">
        <f>Tabla23[[#This Row],[3.300,00]]*0.03</f>
        <v>0</v>
      </c>
      <c r="U28" s="71">
        <f t="shared" si="5"/>
        <v>0</v>
      </c>
      <c r="V28" s="56"/>
    </row>
    <row r="29" spans="1:260" ht="18.75" customHeight="1" thickBot="1" x14ac:dyDescent="0.3">
      <c r="A29" s="80"/>
      <c r="B29" s="79"/>
      <c r="C29" s="79"/>
      <c r="D29" s="84"/>
      <c r="E29" s="75"/>
      <c r="F29" s="90"/>
      <c r="G29" s="90"/>
      <c r="H29" s="90"/>
      <c r="I29" s="90"/>
      <c r="J29" s="87"/>
      <c r="K29" s="66">
        <f t="shared" si="0"/>
        <v>0</v>
      </c>
      <c r="L29" s="94">
        <f t="shared" si="1"/>
        <v>0</v>
      </c>
      <c r="M29" s="94">
        <f>Tabla23[[#This Row],[3.300,00]]*0.03</f>
        <v>0</v>
      </c>
      <c r="N29" s="123"/>
      <c r="O29" s="101">
        <f>Tabla23[[#This Row],[Columna7]]+Tabla23[[#This Row],[4.200,00]]+Tabla23[[#This Row],[900,00]]</f>
        <v>0</v>
      </c>
      <c r="P29" s="67">
        <f>Tabla23[[#This Row],[3.300,00]]-Tabla23[[#This Row],[25.800,00]]</f>
        <v>0</v>
      </c>
      <c r="Q29" s="66">
        <f t="shared" si="2"/>
        <v>0</v>
      </c>
      <c r="R29" s="68">
        <f t="shared" si="3"/>
        <v>0</v>
      </c>
      <c r="S29" s="100">
        <f t="shared" si="4"/>
        <v>0</v>
      </c>
      <c r="T29" s="108">
        <f>Tabla23[[#This Row],[3.300,00]]*0.03</f>
        <v>0</v>
      </c>
      <c r="U29" s="71">
        <f t="shared" si="5"/>
        <v>0</v>
      </c>
      <c r="V29" s="56"/>
    </row>
    <row r="30" spans="1:260" s="31" customFormat="1" ht="27.75" customHeight="1" thickBot="1" x14ac:dyDescent="0.3">
      <c r="A30" s="81"/>
      <c r="B30" s="109"/>
      <c r="C30" s="109"/>
      <c r="D30" s="110"/>
      <c r="E30" s="111">
        <f>SUM(E18:E29)</f>
        <v>1485166</v>
      </c>
      <c r="F30" s="44">
        <f t="shared" ref="F30:U30" si="6">SUM(F18:F29)</f>
        <v>893665.93</v>
      </c>
      <c r="G30" s="44">
        <f t="shared" si="6"/>
        <v>0</v>
      </c>
      <c r="H30" s="44">
        <f t="shared" si="6"/>
        <v>0</v>
      </c>
      <c r="I30" s="44">
        <f t="shared" si="6"/>
        <v>0</v>
      </c>
      <c r="J30" s="47">
        <f t="shared" si="6"/>
        <v>0</v>
      </c>
      <c r="K30" s="44">
        <f t="shared" si="6"/>
        <v>893665.93</v>
      </c>
      <c r="L30" s="45">
        <f t="shared" si="6"/>
        <v>98303.252300000007</v>
      </c>
      <c r="M30" s="95">
        <f t="shared" si="6"/>
        <v>26809.977900000002</v>
      </c>
      <c r="N30" s="95">
        <f t="shared" si="6"/>
        <v>0</v>
      </c>
      <c r="O30" s="96">
        <f t="shared" si="6"/>
        <v>125113.23020000001</v>
      </c>
      <c r="P30" s="46">
        <f t="shared" si="6"/>
        <v>768552.69980000006</v>
      </c>
      <c r="Q30" s="44">
        <f t="shared" si="6"/>
        <v>0</v>
      </c>
      <c r="R30" s="72">
        <f t="shared" si="6"/>
        <v>0</v>
      </c>
      <c r="S30" s="49">
        <f t="shared" si="6"/>
        <v>26809.977900000002</v>
      </c>
      <c r="T30" s="124">
        <f t="shared" si="6"/>
        <v>26809.977900000002</v>
      </c>
      <c r="U30" s="48">
        <f t="shared" si="6"/>
        <v>53619.955800000003</v>
      </c>
      <c r="V30" s="60"/>
    </row>
    <row r="31" spans="1:260" ht="23.25" x14ac:dyDescent="0.35">
      <c r="E31" s="114" t="s">
        <v>49</v>
      </c>
      <c r="P31" s="114" t="s">
        <v>52</v>
      </c>
      <c r="R31" s="32"/>
      <c r="S31" s="114" t="s">
        <v>53</v>
      </c>
      <c r="T31" s="114" t="s">
        <v>54</v>
      </c>
    </row>
    <row r="32" spans="1:260" ht="21" customHeight="1" thickBot="1" x14ac:dyDescent="0.3">
      <c r="C32" s="50" t="s">
        <v>9</v>
      </c>
      <c r="D32" s="51"/>
      <c r="E32" s="5"/>
      <c r="F32" s="112"/>
      <c r="G32" s="4"/>
    </row>
    <row r="33" spans="3:19" ht="24.75" customHeight="1" thickBot="1" x14ac:dyDescent="0.3">
      <c r="C33" s="52" t="s">
        <v>8</v>
      </c>
      <c r="D33" s="102"/>
      <c r="E33" s="153">
        <f>K30</f>
        <v>893665.93</v>
      </c>
      <c r="F33" s="154"/>
      <c r="G33" s="3"/>
    </row>
    <row r="34" spans="3:19" s="31" customFormat="1" ht="24" customHeight="1" thickBot="1" x14ac:dyDescent="0.3">
      <c r="C34" s="53" t="s">
        <v>7</v>
      </c>
      <c r="D34" s="106"/>
      <c r="E34" s="155">
        <f>O30</f>
        <v>125113.23020000001</v>
      </c>
      <c r="F34" s="156"/>
      <c r="G34" s="3"/>
    </row>
    <row r="35" spans="3:19" s="31" customFormat="1" ht="24.75" customHeight="1" thickBot="1" x14ac:dyDescent="0.3">
      <c r="C35" s="54" t="s">
        <v>6</v>
      </c>
      <c r="D35" s="105"/>
      <c r="E35" s="143">
        <f>E33-E34</f>
        <v>768552.69980000006</v>
      </c>
      <c r="F35" s="144"/>
      <c r="G35" s="1"/>
    </row>
    <row r="36" spans="3:19" s="31" customFormat="1" ht="24.75" customHeight="1" thickBot="1" x14ac:dyDescent="0.3">
      <c r="C36" s="115" t="s">
        <v>51</v>
      </c>
      <c r="D36" s="116">
        <v>0.03</v>
      </c>
      <c r="E36" s="157">
        <f>S30</f>
        <v>26809.977900000002</v>
      </c>
      <c r="F36" s="158"/>
      <c r="G36" s="117" t="s">
        <v>55</v>
      </c>
      <c r="H36" s="118"/>
      <c r="I36" s="118"/>
      <c r="J36" s="118"/>
      <c r="K36" s="118"/>
      <c r="L36" s="63"/>
    </row>
    <row r="37" spans="3:19" ht="25.5" customHeight="1" thickBot="1" x14ac:dyDescent="0.3">
      <c r="C37" s="55" t="s">
        <v>41</v>
      </c>
      <c r="D37" s="103">
        <v>0.03</v>
      </c>
      <c r="E37" s="159">
        <f>T30</f>
        <v>26809.977900000002</v>
      </c>
      <c r="F37" s="160"/>
      <c r="G37" s="118" t="s">
        <v>56</v>
      </c>
      <c r="H37" s="119"/>
      <c r="I37" s="119"/>
      <c r="J37" s="119"/>
      <c r="K37" s="119"/>
      <c r="L37" s="64"/>
    </row>
    <row r="38" spans="3:19" ht="25.5" customHeight="1" thickBot="1" x14ac:dyDescent="0.3">
      <c r="C38" s="55" t="s">
        <v>5</v>
      </c>
      <c r="D38" s="103">
        <v>0.06</v>
      </c>
      <c r="E38" s="161">
        <f>U30</f>
        <v>53619.955800000003</v>
      </c>
      <c r="F38" s="162"/>
      <c r="G38" s="2"/>
      <c r="K38" s="17"/>
      <c r="L38" s="17"/>
      <c r="M38" s="17"/>
      <c r="N38" s="17"/>
    </row>
    <row r="39" spans="3:19" ht="25.5" customHeight="1" thickBot="1" x14ac:dyDescent="0.3">
      <c r="C39" s="55" t="s">
        <v>35</v>
      </c>
      <c r="D39" s="103">
        <v>0.06</v>
      </c>
      <c r="E39" s="161"/>
      <c r="F39" s="162"/>
      <c r="G39" s="2"/>
      <c r="L39" s="59"/>
      <c r="M39" s="122"/>
      <c r="N39" s="125"/>
      <c r="O39" s="62"/>
      <c r="P39" s="61"/>
      <c r="Q39" s="125"/>
      <c r="R39" s="62"/>
      <c r="S39" s="62"/>
    </row>
    <row r="40" spans="3:19" s="31" customFormat="1" ht="25.5" customHeight="1" thickBot="1" x14ac:dyDescent="0.3">
      <c r="C40" s="54" t="s">
        <v>3</v>
      </c>
      <c r="D40" s="104"/>
      <c r="E40" s="163">
        <f>P30</f>
        <v>768552.69980000006</v>
      </c>
      <c r="F40" s="164"/>
      <c r="G40" s="119" t="s">
        <v>57</v>
      </c>
      <c r="H40" s="119"/>
      <c r="I40" s="118"/>
      <c r="J40" s="119"/>
      <c r="K40" s="119"/>
      <c r="L40" s="63"/>
      <c r="N40" s="113"/>
      <c r="O40" s="173" t="s">
        <v>4</v>
      </c>
      <c r="P40" s="173"/>
      <c r="R40" s="165" t="s">
        <v>4</v>
      </c>
      <c r="S40" s="165"/>
    </row>
    <row r="41" spans="3:19" ht="27" customHeight="1" thickBot="1" x14ac:dyDescent="0.3">
      <c r="C41" s="166" t="s">
        <v>2</v>
      </c>
      <c r="D41" s="167"/>
      <c r="E41" s="168">
        <f>E36+E37+E38+E39</f>
        <v>107239.91160000001</v>
      </c>
      <c r="F41" s="169"/>
      <c r="G41" s="1"/>
      <c r="L41" s="170"/>
      <c r="M41" s="170"/>
      <c r="N41" s="125"/>
      <c r="O41" s="171" t="s">
        <v>1</v>
      </c>
      <c r="P41" s="171"/>
      <c r="R41" s="172" t="s">
        <v>0</v>
      </c>
      <c r="S41" s="172"/>
    </row>
    <row r="42" spans="3:19" ht="15.75" x14ac:dyDescent="0.25">
      <c r="E42" s="33"/>
      <c r="F42" s="34"/>
      <c r="K42" s="35"/>
      <c r="L42" s="35"/>
      <c r="M42" s="35"/>
      <c r="N42" s="35"/>
      <c r="O42" s="35"/>
      <c r="P42" s="35"/>
    </row>
    <row r="43" spans="3:19" x14ac:dyDescent="0.25">
      <c r="E43" s="33"/>
    </row>
    <row r="44" spans="3:19" ht="18.75" x14ac:dyDescent="0.25">
      <c r="C44" s="120" t="s">
        <v>58</v>
      </c>
      <c r="D44" s="121"/>
      <c r="E44" s="121"/>
      <c r="F44" s="121"/>
      <c r="G44" s="64"/>
      <c r="H44" s="64"/>
      <c r="I44" s="64"/>
      <c r="J44" s="64"/>
      <c r="K44" s="64"/>
      <c r="L44" s="64"/>
    </row>
  </sheetData>
  <mergeCells count="42">
    <mergeCell ref="R40:S40"/>
    <mergeCell ref="C41:D41"/>
    <mergeCell ref="E41:F41"/>
    <mergeCell ref="L41:M41"/>
    <mergeCell ref="O41:P41"/>
    <mergeCell ref="R41:S41"/>
    <mergeCell ref="O40:P40"/>
    <mergeCell ref="E36:F36"/>
    <mergeCell ref="E37:F37"/>
    <mergeCell ref="E38:F38"/>
    <mergeCell ref="E39:F39"/>
    <mergeCell ref="E40:F40"/>
    <mergeCell ref="S16:S17"/>
    <mergeCell ref="T16:T17"/>
    <mergeCell ref="U16:U17"/>
    <mergeCell ref="E33:F33"/>
    <mergeCell ref="E34:F34"/>
    <mergeCell ref="Q16:Q17"/>
    <mergeCell ref="R16:R17"/>
    <mergeCell ref="E35:F35"/>
    <mergeCell ref="M16:M17"/>
    <mergeCell ref="N16:N17"/>
    <mergeCell ref="O16:O17"/>
    <mergeCell ref="P16:P17"/>
    <mergeCell ref="L16:L17"/>
    <mergeCell ref="B16:B17"/>
    <mergeCell ref="C16:C17"/>
    <mergeCell ref="D16:D17"/>
    <mergeCell ref="E16:E17"/>
    <mergeCell ref="F16:K16"/>
    <mergeCell ref="R15:U15"/>
    <mergeCell ref="Q1:U4"/>
    <mergeCell ref="D4:G4"/>
    <mergeCell ref="D5:G5"/>
    <mergeCell ref="D6:G6"/>
    <mergeCell ref="D7:G7"/>
    <mergeCell ref="D8:G8"/>
    <mergeCell ref="D9:G9"/>
    <mergeCell ref="D10:G10"/>
    <mergeCell ref="D12:G12"/>
    <mergeCell ref="D13:G13"/>
    <mergeCell ref="L15:O15"/>
  </mergeCells>
  <hyperlinks>
    <hyperlink ref="D10" r:id="rId1" display="CARLOSXXXXX@GMAIL.COM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Teatro</cp:lastModifiedBy>
  <cp:lastPrinted>2016-08-23T16:54:22Z</cp:lastPrinted>
  <dcterms:created xsi:type="dcterms:W3CDTF">2016-08-18T16:29:53Z</dcterms:created>
  <dcterms:modified xsi:type="dcterms:W3CDTF">2025-01-14T18:49:54Z</dcterms:modified>
</cp:coreProperties>
</file>