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635"/>
  </bookViews>
  <sheets>
    <sheet name="OSA" sheetId="5" r:id="rId1"/>
    <sheet name="NO OSA" sheetId="6" r:id="rId2"/>
  </sheets>
  <calcPr calcId="145621"/>
</workbook>
</file>

<file path=xl/calcChain.xml><?xml version="1.0" encoding="utf-8"?>
<calcChain xmlns="http://schemas.openxmlformats.org/spreadsheetml/2006/main">
  <c r="E41" i="6" l="1"/>
  <c r="Q18" i="5"/>
  <c r="O19" i="5"/>
  <c r="O20" i="5"/>
  <c r="O21" i="5"/>
  <c r="O22" i="5"/>
  <c r="O23" i="5"/>
  <c r="O24" i="5"/>
  <c r="O25" i="5"/>
  <c r="O26" i="5"/>
  <c r="O27" i="5"/>
  <c r="O28" i="5"/>
  <c r="O29" i="5"/>
  <c r="R18" i="6" l="1"/>
  <c r="S18" i="6" s="1"/>
  <c r="R19" i="6"/>
  <c r="S19" i="6" s="1"/>
  <c r="R20" i="6"/>
  <c r="S20" i="6" s="1"/>
  <c r="R21" i="6"/>
  <c r="S21" i="6" s="1"/>
  <c r="R22" i="6"/>
  <c r="S22" i="6" s="1"/>
  <c r="R23" i="6"/>
  <c r="S23" i="6" s="1"/>
  <c r="R24" i="6"/>
  <c r="S24" i="6" s="1"/>
  <c r="R25" i="6"/>
  <c r="S25" i="6" s="1"/>
  <c r="R26" i="6"/>
  <c r="S26" i="6" s="1"/>
  <c r="R27" i="6"/>
  <c r="S27" i="6" s="1"/>
  <c r="R28" i="6"/>
  <c r="S28" i="6" s="1"/>
  <c r="R29" i="6"/>
  <c r="S29" i="6" s="1"/>
  <c r="O19" i="6"/>
  <c r="O20" i="6"/>
  <c r="O21" i="6"/>
  <c r="O22" i="6"/>
  <c r="O23" i="6"/>
  <c r="O24" i="6"/>
  <c r="O25" i="6"/>
  <c r="O26" i="6"/>
  <c r="O27" i="6"/>
  <c r="O28" i="6"/>
  <c r="O29" i="6"/>
  <c r="N19" i="6"/>
  <c r="N20" i="6"/>
  <c r="N21" i="6"/>
  <c r="N22" i="6"/>
  <c r="N23" i="6"/>
  <c r="N24" i="6"/>
  <c r="N25" i="6"/>
  <c r="N26" i="6"/>
  <c r="N27" i="6"/>
  <c r="N28" i="6"/>
  <c r="N29" i="6"/>
  <c r="M19" i="6"/>
  <c r="M20" i="6"/>
  <c r="M21" i="6"/>
  <c r="M22" i="6"/>
  <c r="M23" i="6"/>
  <c r="M24" i="6"/>
  <c r="M25" i="6"/>
  <c r="M26" i="6"/>
  <c r="M27" i="6"/>
  <c r="M28" i="6"/>
  <c r="M29" i="6"/>
  <c r="T27" i="6" l="1"/>
  <c r="T23" i="6"/>
  <c r="T19" i="6"/>
  <c r="T26" i="6"/>
  <c r="T22" i="6"/>
  <c r="T29" i="6"/>
  <c r="T25" i="6"/>
  <c r="T21" i="6"/>
  <c r="T28" i="6"/>
  <c r="T24" i="6"/>
  <c r="T20" i="6"/>
  <c r="Q19" i="5"/>
  <c r="R19" i="5" s="1"/>
  <c r="Q20" i="5"/>
  <c r="Q21" i="5"/>
  <c r="Q22" i="5"/>
  <c r="Q23" i="5"/>
  <c r="Q24" i="5"/>
  <c r="Q25" i="5"/>
  <c r="Q26" i="5"/>
  <c r="Q27" i="5"/>
  <c r="R27" i="5" s="1"/>
  <c r="Q28" i="5"/>
  <c r="Q29" i="5"/>
  <c r="R18" i="5"/>
  <c r="R28" i="5" l="1"/>
  <c r="R24" i="5"/>
  <c r="R30" i="5" s="1"/>
  <c r="R20" i="5"/>
  <c r="R25" i="5"/>
  <c r="R23" i="5"/>
  <c r="R26" i="5"/>
  <c r="R22" i="5"/>
  <c r="R29" i="5"/>
  <c r="R21" i="5"/>
  <c r="S30" i="6"/>
  <c r="R30" i="6"/>
  <c r="E37" i="6" s="1"/>
  <c r="Q30" i="6"/>
  <c r="K30" i="6"/>
  <c r="J30" i="6"/>
  <c r="I30" i="6"/>
  <c r="H30" i="6"/>
  <c r="G30" i="6"/>
  <c r="F30" i="6"/>
  <c r="E30" i="6"/>
  <c r="L29" i="6"/>
  <c r="L28" i="6"/>
  <c r="L27" i="6"/>
  <c r="L26" i="6"/>
  <c r="L25" i="6"/>
  <c r="L24" i="6"/>
  <c r="L23" i="6"/>
  <c r="L22" i="6"/>
  <c r="L21" i="6"/>
  <c r="L20" i="6"/>
  <c r="P19" i="6"/>
  <c r="L19" i="6"/>
  <c r="L18" i="6"/>
  <c r="Q30" i="5"/>
  <c r="P30" i="5"/>
  <c r="J30" i="5"/>
  <c r="E37" i="5" l="1"/>
  <c r="O18" i="6"/>
  <c r="N18" i="6"/>
  <c r="M18" i="6"/>
  <c r="U19" i="6"/>
  <c r="P27" i="6"/>
  <c r="P23" i="6"/>
  <c r="P20" i="6"/>
  <c r="U20" i="6" s="1"/>
  <c r="P21" i="6"/>
  <c r="U21" i="6" s="1"/>
  <c r="U23" i="6"/>
  <c r="P25" i="6"/>
  <c r="U25" i="6" s="1"/>
  <c r="U27" i="6"/>
  <c r="P29" i="6"/>
  <c r="U29" i="6" s="1"/>
  <c r="L30" i="6"/>
  <c r="E33" i="6" s="1"/>
  <c r="P24" i="6"/>
  <c r="U24" i="6" s="1"/>
  <c r="P28" i="6"/>
  <c r="U28" i="6" s="1"/>
  <c r="P22" i="6"/>
  <c r="U22" i="6" s="1"/>
  <c r="P26" i="6"/>
  <c r="U26" i="6" s="1"/>
  <c r="V30" i="6" l="1"/>
  <c r="P18" i="6"/>
  <c r="T18" i="6" s="1"/>
  <c r="U18" i="6" s="1"/>
  <c r="O30" i="6"/>
  <c r="M30" i="6"/>
  <c r="N30" i="6"/>
  <c r="P30" i="6" l="1"/>
  <c r="E34" i="6" s="1"/>
  <c r="E35" i="6" s="1"/>
  <c r="U30" i="6" l="1"/>
  <c r="T30" i="6"/>
  <c r="K30" i="5" l="1"/>
  <c r="I30" i="5"/>
  <c r="H30" i="5"/>
  <c r="G30" i="5"/>
  <c r="F30" i="5"/>
  <c r="E30" i="5"/>
  <c r="L29" i="5"/>
  <c r="L28" i="5"/>
  <c r="L27" i="5"/>
  <c r="L26" i="5"/>
  <c r="L25" i="5"/>
  <c r="L24" i="5"/>
  <c r="L23" i="5"/>
  <c r="L22" i="5"/>
  <c r="L21" i="5"/>
  <c r="L20" i="5"/>
  <c r="L19" i="5"/>
  <c r="L18" i="5"/>
  <c r="M26" i="5" l="1"/>
  <c r="U22" i="5"/>
  <c r="M22" i="5"/>
  <c r="M25" i="5"/>
  <c r="U29" i="5"/>
  <c r="M29" i="5"/>
  <c r="U19" i="5"/>
  <c r="M19" i="5"/>
  <c r="U27" i="5"/>
  <c r="M27" i="5"/>
  <c r="M21" i="5"/>
  <c r="M23" i="5"/>
  <c r="M24" i="5"/>
  <c r="M20" i="5"/>
  <c r="M28" i="5"/>
  <c r="N18" i="5"/>
  <c r="M18" i="5"/>
  <c r="M30" i="5" s="1"/>
  <c r="U25" i="5"/>
  <c r="N26" i="5"/>
  <c r="N27" i="5"/>
  <c r="N19" i="5"/>
  <c r="N23" i="5"/>
  <c r="U24" i="5"/>
  <c r="U23" i="5"/>
  <c r="N21" i="5"/>
  <c r="N28" i="5"/>
  <c r="U18" i="5"/>
  <c r="N20" i="5"/>
  <c r="U21" i="5"/>
  <c r="U26" i="5"/>
  <c r="N22" i="5"/>
  <c r="N24" i="5"/>
  <c r="N25" i="5"/>
  <c r="N29" i="5"/>
  <c r="U28" i="5"/>
  <c r="U20" i="5"/>
  <c r="L30" i="5"/>
  <c r="N30" i="5" l="1"/>
  <c r="O18" i="5"/>
  <c r="O30" i="5" s="1"/>
  <c r="U30" i="5"/>
  <c r="E38" i="5" s="1"/>
  <c r="E33" i="5"/>
  <c r="S18" i="5" l="1"/>
  <c r="S19" i="5"/>
  <c r="T19" i="5" s="1"/>
  <c r="S22" i="5"/>
  <c r="T22" i="5" s="1"/>
  <c r="S29" i="5"/>
  <c r="T29" i="5" s="1"/>
  <c r="S23" i="5"/>
  <c r="T23" i="5" s="1"/>
  <c r="S26" i="5"/>
  <c r="T26" i="5" s="1"/>
  <c r="S25" i="5"/>
  <c r="T25" i="5" s="1"/>
  <c r="S24" i="5"/>
  <c r="T24" i="5" s="1"/>
  <c r="S20" i="5"/>
  <c r="T20" i="5" s="1"/>
  <c r="S21" i="5"/>
  <c r="T21" i="5" s="1"/>
  <c r="S27" i="5"/>
  <c r="T27" i="5" s="1"/>
  <c r="S28" i="5"/>
  <c r="T28" i="5" s="1"/>
  <c r="E34" i="5"/>
  <c r="E35" i="5" s="1"/>
  <c r="E40" i="5" s="1"/>
  <c r="T18" i="5" l="1"/>
  <c r="T30" i="5" s="1"/>
  <c r="S30" i="5"/>
</calcChain>
</file>

<file path=xl/sharedStrings.xml><?xml version="1.0" encoding="utf-8"?>
<sst xmlns="http://schemas.openxmlformats.org/spreadsheetml/2006/main" count="132" uniqueCount="60">
  <si>
    <t>Secretaría/sector**</t>
  </si>
  <si>
    <t>cargo**</t>
  </si>
  <si>
    <t>Total  PAGO</t>
  </si>
  <si>
    <t>Anticipo de Haberes</t>
  </si>
  <si>
    <t>aclaración**</t>
  </si>
  <si>
    <t>Total NETO</t>
  </si>
  <si>
    <t>Retencion del Empleador</t>
  </si>
  <si>
    <t>Total Haberes Brutos</t>
  </si>
  <si>
    <t>Resumen</t>
  </si>
  <si>
    <t>BRUTO</t>
  </si>
  <si>
    <t>HS. EXTRAS</t>
  </si>
  <si>
    <t>ENSAYO</t>
  </si>
  <si>
    <t>TOTAL</t>
  </si>
  <si>
    <t>ANTICIPO</t>
  </si>
  <si>
    <t>NETO</t>
  </si>
  <si>
    <t>TOTAL Retención</t>
  </si>
  <si>
    <t>CONCEPTOS</t>
  </si>
  <si>
    <t>NOMBRE Y APELLIDO</t>
  </si>
  <si>
    <t>FORM. 931</t>
  </si>
  <si>
    <t>PERIODO DE LIQUIDACION**:</t>
  </si>
  <si>
    <t>CONTRATO</t>
  </si>
  <si>
    <t>-</t>
  </si>
  <si>
    <t>E-MAIL**:</t>
  </si>
  <si>
    <t>PERSONA DE CONTACTO**:</t>
  </si>
  <si>
    <t>TELEFONOS**:</t>
  </si>
  <si>
    <t>DOMICILIO REAL**:</t>
  </si>
  <si>
    <t>DOMICILIO LEGAL**:</t>
  </si>
  <si>
    <t xml:space="preserve">CUIT**: </t>
  </si>
  <si>
    <t xml:space="preserve">RAZON SOCIAL**: </t>
  </si>
  <si>
    <t>DATOS DEL EMPLEADOR</t>
  </si>
  <si>
    <t xml:space="preserve">      /       /</t>
  </si>
  <si>
    <t xml:space="preserve">Fecha de Emisión:     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</si>
  <si>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    </t>
    </r>
    <r>
      <rPr>
        <b/>
        <sz val="10"/>
        <rFont val="Cambria"/>
        <family val="1"/>
      </rPr>
      <t>DEBE SER ENTREGADA EN LA ASOCIACIÓN ARGENTINA DE ACTORES PARA SU PROCESO</t>
    </r>
  </si>
  <si>
    <t>ESCALAS MINIMAS</t>
  </si>
  <si>
    <t>Jubilación 11%</t>
  </si>
  <si>
    <t>Contribución OSA  Solidaria</t>
  </si>
  <si>
    <t>JOSE XXXXXX</t>
  </si>
  <si>
    <t>FERIADOS</t>
  </si>
  <si>
    <t>OTROS</t>
  </si>
  <si>
    <t>RAMA :  TEATRO</t>
  </si>
  <si>
    <t xml:space="preserve">6% CONTRIB. OSA </t>
  </si>
  <si>
    <t>OBRA:</t>
  </si>
  <si>
    <t>Hoja Nro:</t>
  </si>
  <si>
    <t xml:space="preserve">CUIL/CUIT </t>
  </si>
  <si>
    <t>Ley 19032 - 3%</t>
  </si>
  <si>
    <t>*** (1)</t>
  </si>
  <si>
    <t>***(1) Entiendase por Escalas Mínimas a la suma de todos los conceptos que componen los mínimos por rubro: (Ej.: Contrato + Feriado+ Ensayo + Hs. Extras, etc.)</t>
  </si>
  <si>
    <t>XXXXXX</t>
  </si>
  <si>
    <t>XX-XXXXXXXX-X</t>
  </si>
  <si>
    <t>CAT A</t>
  </si>
  <si>
    <t>CAT B</t>
  </si>
  <si>
    <t>CAT C</t>
  </si>
  <si>
    <t>PERIODO DE ENSAYOS/FUNCIONES DE TAL FECHA A TAL FECHA</t>
  </si>
  <si>
    <t>ENS</t>
  </si>
  <si>
    <t>VAC NO GOZADAS</t>
  </si>
  <si>
    <t>SAC / VAC NO GOZADAS</t>
  </si>
  <si>
    <t>VACACIONES + SAC VAC -  No Gozadas</t>
  </si>
  <si>
    <t>SAC 8.33%</t>
  </si>
  <si>
    <t xml:space="preserve">Obra social 3% </t>
  </si>
  <si>
    <t>Contribución 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</si>
</sst>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 * #,##0.00_ ;_ * \-#,##0.00_ ;_ * &quot;-&quot;??_ ;_ @_ "/>
    <numFmt numFmtId="165" formatCode="[$$-2C0A]\ #,##0.00"/>
    <numFmt numFmtId="166" formatCode="_-* #,##0.00\ _€_-;\-* #,##0.00\ _€_-;_-* &quot;-&quot;??\ _€_-;_-@_-"/>
    <numFmt numFmtId="167" formatCode="_ &quot;$&quot;\ * #,##0.00_ ;_ &quot;$&quot;\ * \-#,##0.00_ ;_ &quot;$&quot;\ * &quot;-&quot;??_ ;_ @_ "/>
    <numFmt numFmtId="168" formatCode="_(&quot;ARS&quot;\ * #,##0.00_);_(&quot;ARS&quot;\ * \(#,##0.00\);_(&quot;ARS&quot;\ * &quot;-&quot;??_);_(@_)"/>
    <numFmt numFmtId="169" formatCode="_-&quot;XDR&quot;* #,##0.00_-;\-&quot;XDR&quot;* #,##0.00_-;_-&quot;XDR&quot;* &quot;-&quot;??_-;_-@_-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b/>
      <sz val="14"/>
      <name val="Cambria"/>
      <family val="1"/>
    </font>
    <font>
      <sz val="12"/>
      <name val="Cambria"/>
      <family val="1"/>
    </font>
    <font>
      <b/>
      <sz val="12"/>
      <name val="Cambria"/>
      <family val="1"/>
    </font>
    <font>
      <b/>
      <sz val="14"/>
      <name val="Cambria"/>
      <family val="1"/>
      <scheme val="major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u val="double"/>
      <sz val="20"/>
      <name val="Arial Black"/>
      <family val="2"/>
    </font>
    <font>
      <sz val="14"/>
      <name val="Cambria"/>
      <family val="1"/>
    </font>
    <font>
      <b/>
      <sz val="10"/>
      <name val="Cambria"/>
      <family val="1"/>
    </font>
    <font>
      <b/>
      <sz val="16"/>
      <name val="Cambria"/>
      <family val="1"/>
      <scheme val="maj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4"/>
      <color theme="0"/>
      <name val="Cambria"/>
      <family val="1"/>
      <scheme val="major"/>
    </font>
    <font>
      <b/>
      <sz val="11"/>
      <name val="Calibri"/>
      <family val="2"/>
      <scheme val="minor"/>
    </font>
    <font>
      <sz val="10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u/>
      <sz val="12"/>
      <name val="Cambria"/>
      <family val="1"/>
      <scheme val="major"/>
    </font>
    <font>
      <sz val="11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6" fillId="0" borderId="0"/>
    <xf numFmtId="169" fontId="1" fillId="0" borderId="0" applyFont="0" applyFill="0" applyBorder="0" applyAlignment="0" applyProtection="0"/>
    <xf numFmtId="0" fontId="27" fillId="0" borderId="0"/>
    <xf numFmtId="168" fontId="27" fillId="0" borderId="0" applyFont="0" applyFill="0" applyBorder="0" applyAlignment="0" applyProtection="0"/>
    <xf numFmtId="0" fontId="28" fillId="0" borderId="0"/>
    <xf numFmtId="167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8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6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164" fontId="4" fillId="0" borderId="0" xfId="0" applyNumberFormat="1" applyFont="1" applyProtection="1">
      <protection locked="0"/>
    </xf>
    <xf numFmtId="165" fontId="4" fillId="0" borderId="0" xfId="0" applyNumberFormat="1" applyFont="1" applyAlignment="1" applyProtection="1">
      <alignment vertical="center"/>
      <protection locked="0"/>
    </xf>
    <xf numFmtId="165" fontId="4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protection locked="0"/>
    </xf>
    <xf numFmtId="0" fontId="10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13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Protection="1">
      <protection locked="0"/>
    </xf>
    <xf numFmtId="0" fontId="4" fillId="4" borderId="15" xfId="0" quotePrefix="1" applyFont="1" applyFill="1" applyBorder="1" applyAlignment="1" applyProtection="1">
      <alignment vertical="center"/>
      <protection locked="0"/>
    </xf>
    <xf numFmtId="165" fontId="3" fillId="0" borderId="0" xfId="0" applyNumberFormat="1" applyFont="1" applyFill="1" applyAlignment="1" applyProtection="1">
      <alignment vertical="center"/>
      <protection locked="0"/>
    </xf>
    <xf numFmtId="0" fontId="4" fillId="6" borderId="0" xfId="0" quotePrefix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right"/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0" fillId="0" borderId="0" xfId="0" applyProtection="1">
      <protection locked="0"/>
    </xf>
    <xf numFmtId="4" fontId="0" fillId="4" borderId="23" xfId="0" applyNumberFormat="1" applyFont="1" applyFill="1" applyBorder="1" applyAlignment="1" applyProtection="1">
      <alignment horizontal="center"/>
      <protection locked="0"/>
    </xf>
    <xf numFmtId="4" fontId="0" fillId="4" borderId="13" xfId="0" applyNumberFormat="1" applyFont="1" applyFill="1" applyBorder="1" applyAlignment="1" applyProtection="1">
      <alignment horizontal="center"/>
      <protection locked="0"/>
    </xf>
    <xf numFmtId="4" fontId="9" fillId="4" borderId="13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9" fontId="3" fillId="0" borderId="0" xfId="2" applyFont="1" applyFill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4" fillId="4" borderId="14" xfId="0" applyFont="1" applyFill="1" applyBorder="1" applyAlignment="1" applyProtection="1">
      <alignment vertical="center"/>
    </xf>
    <xf numFmtId="0" fontId="4" fillId="4" borderId="22" xfId="0" applyFont="1" applyFill="1" applyBorder="1" applyAlignment="1" applyProtection="1">
      <alignment vertical="center"/>
    </xf>
    <xf numFmtId="0" fontId="8" fillId="4" borderId="14" xfId="0" applyFont="1" applyFill="1" applyBorder="1" applyAlignment="1" applyProtection="1">
      <alignment horizontal="left" vertical="center"/>
    </xf>
    <xf numFmtId="0" fontId="4" fillId="0" borderId="0" xfId="0" applyFont="1" applyFill="1" applyBorder="1" applyProtection="1"/>
    <xf numFmtId="0" fontId="4" fillId="0" borderId="0" xfId="0" applyFont="1" applyFill="1" applyProtection="1"/>
    <xf numFmtId="0" fontId="4" fillId="0" borderId="0" xfId="0" applyFont="1" applyFill="1" applyBorder="1" applyAlignment="1" applyProtection="1">
      <alignment vertical="center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" xfId="0" applyFont="1" applyFill="1" applyBorder="1" applyAlignment="1" applyProtection="1">
      <alignment horizontal="center" vertical="center" wrapText="1"/>
    </xf>
    <xf numFmtId="4" fontId="2" fillId="4" borderId="10" xfId="0" applyNumberFormat="1" applyFont="1" applyFill="1" applyBorder="1" applyAlignment="1" applyProtection="1">
      <alignment horizontal="center" vertical="center"/>
    </xf>
    <xf numFmtId="4" fontId="2" fillId="2" borderId="10" xfId="0" applyNumberFormat="1" applyFont="1" applyFill="1" applyBorder="1" applyAlignment="1" applyProtection="1">
      <alignment horizontal="center" vertical="center"/>
    </xf>
    <xf numFmtId="4" fontId="2" fillId="0" borderId="10" xfId="0" applyNumberFormat="1" applyFont="1" applyFill="1" applyBorder="1" applyAlignment="1" applyProtection="1">
      <alignment horizontal="center" vertical="center"/>
    </xf>
    <xf numFmtId="4" fontId="2" fillId="4" borderId="5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Protection="1"/>
    <xf numFmtId="0" fontId="3" fillId="0" borderId="0" xfId="0" applyFont="1" applyProtection="1"/>
    <xf numFmtId="0" fontId="8" fillId="4" borderId="9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center"/>
    </xf>
    <xf numFmtId="0" fontId="5" fillId="4" borderId="6" xfId="0" applyFont="1" applyFill="1" applyBorder="1" applyAlignment="1" applyProtection="1">
      <alignment vertical="center"/>
    </xf>
    <xf numFmtId="0" fontId="5" fillId="4" borderId="7" xfId="0" applyFont="1" applyFill="1" applyBorder="1" applyProtection="1"/>
    <xf numFmtId="0" fontId="0" fillId="0" borderId="0" xfId="0" applyBorder="1" applyProtection="1">
      <protection locked="0"/>
    </xf>
    <xf numFmtId="165" fontId="3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0" fillId="0" borderId="0" xfId="0" applyAlignment="1" applyProtection="1">
      <alignment vertical="center"/>
    </xf>
    <xf numFmtId="0" fontId="0" fillId="0" borderId="0" xfId="0" applyProtection="1"/>
    <xf numFmtId="4" fontId="0" fillId="4" borderId="13" xfId="0" applyNumberFormat="1" applyFont="1" applyFill="1" applyBorder="1" applyAlignment="1" applyProtection="1">
      <alignment horizontal="center"/>
    </xf>
    <xf numFmtId="4" fontId="0" fillId="2" borderId="23" xfId="0" applyNumberFormat="1" applyFont="1" applyFill="1" applyBorder="1" applyAlignment="1" applyProtection="1">
      <alignment horizontal="center"/>
    </xf>
    <xf numFmtId="4" fontId="0" fillId="0" borderId="12" xfId="0" applyNumberFormat="1" applyFont="1" applyFill="1" applyBorder="1" applyAlignment="1" applyProtection="1">
      <alignment horizontal="center"/>
      <protection locked="0"/>
    </xf>
    <xf numFmtId="4" fontId="0" fillId="4" borderId="11" xfId="0" applyNumberFormat="1" applyFont="1" applyFill="1" applyBorder="1" applyAlignment="1" applyProtection="1">
      <alignment horizontal="center"/>
    </xf>
    <xf numFmtId="4" fontId="0" fillId="3" borderId="23" xfId="0" applyNumberFormat="1" applyFont="1" applyFill="1" applyBorder="1" applyAlignment="1" applyProtection="1">
      <alignment horizontal="center"/>
    </xf>
    <xf numFmtId="4" fontId="0" fillId="3" borderId="13" xfId="0" applyNumberFormat="1" applyFont="1" applyFill="1" applyBorder="1" applyAlignment="1" applyProtection="1">
      <alignment horizontal="center"/>
    </xf>
    <xf numFmtId="4" fontId="21" fillId="4" borderId="4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>
      <protection locked="0"/>
    </xf>
    <xf numFmtId="4" fontId="0" fillId="2" borderId="23" xfId="0" applyNumberFormat="1" applyFont="1" applyFill="1" applyBorder="1" applyAlignment="1" applyProtection="1">
      <alignment horizontal="center"/>
      <protection locked="0"/>
    </xf>
    <xf numFmtId="0" fontId="22" fillId="4" borderId="22" xfId="0" applyFont="1" applyFill="1" applyBorder="1" applyAlignment="1" applyProtection="1">
      <alignment vertical="center" wrapText="1"/>
    </xf>
    <xf numFmtId="4" fontId="0" fillId="4" borderId="24" xfId="0" applyNumberFormat="1" applyFont="1" applyFill="1" applyBorder="1" applyAlignment="1" applyProtection="1">
      <alignment horizontal="center"/>
      <protection locked="0"/>
    </xf>
    <xf numFmtId="0" fontId="0" fillId="0" borderId="23" xfId="0" applyFont="1" applyBorder="1" applyAlignment="1" applyProtection="1">
      <alignment horizontal="center"/>
      <protection locked="0"/>
    </xf>
    <xf numFmtId="0" fontId="0" fillId="0" borderId="13" xfId="0" applyFont="1" applyBorder="1" applyAlignment="1" applyProtection="1">
      <alignment horizontal="center"/>
      <protection locked="0"/>
    </xf>
    <xf numFmtId="0" fontId="0" fillId="0" borderId="13" xfId="0" applyFont="1" applyBorder="1" applyProtection="1">
      <protection locked="0"/>
    </xf>
    <xf numFmtId="0" fontId="0" fillId="0" borderId="29" xfId="0" applyFont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28" xfId="0" applyBorder="1" applyAlignment="1" applyProtection="1">
      <alignment vertical="center"/>
      <protection locked="0"/>
    </xf>
    <xf numFmtId="3" fontId="0" fillId="0" borderId="27" xfId="0" applyNumberFormat="1" applyFont="1" applyBorder="1" applyAlignment="1" applyProtection="1">
      <alignment horizontal="center"/>
      <protection locked="0"/>
    </xf>
    <xf numFmtId="3" fontId="0" fillId="0" borderId="12" xfId="0" applyNumberFormat="1" applyFont="1" applyBorder="1" applyAlignment="1" applyProtection="1">
      <alignment horizontal="center"/>
      <protection locked="0"/>
    </xf>
    <xf numFmtId="3" fontId="0" fillId="0" borderId="30" xfId="0" applyNumberFormat="1" applyFont="1" applyBorder="1" applyAlignment="1" applyProtection="1">
      <alignment horizontal="center"/>
      <protection locked="0"/>
    </xf>
    <xf numFmtId="4" fontId="0" fillId="0" borderId="31" xfId="0" applyNumberFormat="1" applyFont="1" applyBorder="1" applyAlignment="1" applyProtection="1">
      <alignment horizontal="center"/>
      <protection locked="0"/>
    </xf>
    <xf numFmtId="4" fontId="0" fillId="0" borderId="22" xfId="0" applyNumberFormat="1" applyFont="1" applyBorder="1" applyAlignment="1" applyProtection="1">
      <alignment horizontal="center"/>
      <protection locked="0"/>
    </xf>
    <xf numFmtId="4" fontId="0" fillId="0" borderId="21" xfId="0" applyNumberFormat="1" applyFont="1" applyBorder="1" applyAlignment="1" applyProtection="1">
      <alignment horizontal="center"/>
      <protection locked="0"/>
    </xf>
    <xf numFmtId="4" fontId="0" fillId="0" borderId="23" xfId="0" applyNumberFormat="1" applyFont="1" applyBorder="1" applyAlignment="1" applyProtection="1">
      <alignment horizontal="center"/>
      <protection locked="0"/>
    </xf>
    <xf numFmtId="4" fontId="0" fillId="0" borderId="13" xfId="0" applyNumberFormat="1" applyFont="1" applyBorder="1" applyAlignment="1" applyProtection="1">
      <alignment horizontal="center"/>
      <protection locked="0"/>
    </xf>
    <xf numFmtId="4" fontId="0" fillId="0" borderId="24" xfId="0" applyNumberFormat="1" applyFont="1" applyBorder="1" applyAlignment="1" applyProtection="1">
      <alignment horizontal="center"/>
      <protection locked="0"/>
    </xf>
    <xf numFmtId="0" fontId="12" fillId="4" borderId="1" xfId="0" applyFont="1" applyFill="1" applyBorder="1" applyAlignment="1" applyProtection="1">
      <alignment horizontal="center" vertical="center" wrapText="1"/>
    </xf>
    <xf numFmtId="4" fontId="0" fillId="0" borderId="26" xfId="0" applyNumberFormat="1" applyFont="1" applyBorder="1" applyAlignment="1" applyProtection="1">
      <alignment horizontal="center"/>
      <protection locked="0"/>
    </xf>
    <xf numFmtId="0" fontId="12" fillId="4" borderId="20" xfId="0" applyFont="1" applyFill="1" applyBorder="1" applyAlignment="1" applyProtection="1">
      <alignment horizontal="center" vertical="center" wrapText="1"/>
      <protection locked="0"/>
    </xf>
    <xf numFmtId="4" fontId="9" fillId="2" borderId="13" xfId="0" applyNumberFormat="1" applyFont="1" applyFill="1" applyBorder="1" applyAlignment="1" applyProtection="1">
      <alignment horizontal="center"/>
      <protection locked="0"/>
    </xf>
    <xf numFmtId="4" fontId="2" fillId="2" borderId="29" xfId="0" applyNumberFormat="1" applyFont="1" applyFill="1" applyBorder="1" applyAlignment="1" applyProtection="1">
      <alignment horizontal="center" vertical="center"/>
    </xf>
    <xf numFmtId="4" fontId="2" fillId="2" borderId="16" xfId="0" applyNumberFormat="1" applyFont="1" applyFill="1" applyBorder="1" applyAlignment="1" applyProtection="1">
      <alignment horizontal="center" vertical="center"/>
    </xf>
    <xf numFmtId="4" fontId="0" fillId="2" borderId="13" xfId="0" applyNumberFormat="1" applyFont="1" applyFill="1" applyBorder="1" applyAlignment="1" applyProtection="1">
      <alignment horizontal="center"/>
    </xf>
    <xf numFmtId="4" fontId="0" fillId="2" borderId="29" xfId="0" applyNumberFormat="1" applyFont="1" applyFill="1" applyBorder="1" applyAlignment="1" applyProtection="1">
      <alignment horizontal="center"/>
    </xf>
    <xf numFmtId="0" fontId="8" fillId="4" borderId="19" xfId="0" applyFont="1" applyFill="1" applyBorder="1" applyAlignment="1" applyProtection="1">
      <alignment vertical="center"/>
    </xf>
    <xf numFmtId="10" fontId="7" fillId="4" borderId="28" xfId="0" applyNumberFormat="1" applyFont="1" applyFill="1" applyBorder="1" applyProtection="1"/>
    <xf numFmtId="0" fontId="6" fillId="4" borderId="16" xfId="0" applyFont="1" applyFill="1" applyBorder="1" applyAlignment="1" applyProtection="1">
      <alignment vertical="center"/>
    </xf>
    <xf numFmtId="10" fontId="6" fillId="4" borderId="16" xfId="0" applyNumberFormat="1" applyFont="1" applyFill="1" applyBorder="1" applyAlignment="1" applyProtection="1">
      <alignment vertical="center"/>
    </xf>
    <xf numFmtId="0" fontId="8" fillId="2" borderId="28" xfId="0" applyFont="1" applyFill="1" applyBorder="1" applyAlignment="1" applyProtection="1">
      <alignment vertical="center"/>
    </xf>
    <xf numFmtId="0" fontId="22" fillId="0" borderId="0" xfId="0" applyFont="1" applyFill="1" applyProtection="1">
      <protection locked="0"/>
    </xf>
    <xf numFmtId="0" fontId="0" fillId="4" borderId="10" xfId="0" applyFill="1" applyBorder="1" applyAlignment="1" applyProtection="1">
      <alignment vertical="center"/>
      <protection locked="0"/>
    </xf>
    <xf numFmtId="0" fontId="0" fillId="4" borderId="16" xfId="0" applyFill="1" applyBorder="1" applyAlignment="1" applyProtection="1">
      <alignment vertical="center"/>
      <protection locked="0"/>
    </xf>
    <xf numFmtId="4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165" fontId="3" fillId="0" borderId="0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</xf>
    <xf numFmtId="0" fontId="5" fillId="4" borderId="7" xfId="0" applyFont="1" applyFill="1" applyBorder="1" applyAlignment="1" applyProtection="1">
      <alignment vertical="center"/>
    </xf>
    <xf numFmtId="10" fontId="7" fillId="4" borderId="0" xfId="0" applyNumberFormat="1" applyFont="1" applyFill="1" applyBorder="1" applyProtection="1"/>
    <xf numFmtId="0" fontId="8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Protection="1"/>
    <xf numFmtId="0" fontId="23" fillId="0" borderId="0" xfId="0" applyFont="1" applyAlignment="1" applyProtection="1">
      <alignment horizontal="left" vertical="top"/>
    </xf>
    <xf numFmtId="0" fontId="23" fillId="0" borderId="0" xfId="0" applyFont="1" applyAlignment="1" applyProtection="1">
      <alignment horizontal="left" vertical="top" wrapText="1"/>
    </xf>
    <xf numFmtId="165" fontId="25" fillId="0" borderId="0" xfId="0" applyNumberFormat="1" applyFont="1" applyFill="1" applyBorder="1" applyAlignment="1" applyProtection="1">
      <alignment horizontal="center" vertical="center"/>
      <protection locked="0"/>
    </xf>
    <xf numFmtId="4" fontId="0" fillId="2" borderId="25" xfId="0" applyNumberFormat="1" applyFont="1" applyFill="1" applyBorder="1" applyAlignment="1" applyProtection="1">
      <alignment horizontal="center"/>
    </xf>
    <xf numFmtId="165" fontId="3" fillId="0" borderId="0" xfId="0" applyNumberFormat="1" applyFont="1" applyFill="1" applyAlignment="1" applyProtection="1">
      <alignment horizontal="center" vertical="center"/>
      <protection locked="0"/>
    </xf>
    <xf numFmtId="165" fontId="3" fillId="0" borderId="0" xfId="0" applyNumberFormat="1" applyFont="1" applyFill="1" applyBorder="1" applyAlignment="1" applyProtection="1">
      <alignment horizontal="center" vertical="center"/>
    </xf>
    <xf numFmtId="165" fontId="3" fillId="0" borderId="0" xfId="0" applyNumberFormat="1" applyFont="1" applyFill="1" applyAlignment="1" applyProtection="1">
      <alignment horizontal="center" vertical="center"/>
      <protection locked="0"/>
    </xf>
    <xf numFmtId="165" fontId="3" fillId="0" borderId="0" xfId="0" applyNumberFormat="1" applyFont="1" applyFill="1" applyAlignment="1" applyProtection="1">
      <alignment horizontal="center" vertical="center" wrapText="1"/>
    </xf>
    <xf numFmtId="165" fontId="3" fillId="0" borderId="0" xfId="0" applyNumberFormat="1" applyFont="1" applyFill="1" applyAlignment="1" applyProtection="1">
      <alignment horizontal="center" vertical="center"/>
    </xf>
    <xf numFmtId="4" fontId="0" fillId="0" borderId="28" xfId="0" applyNumberFormat="1" applyFont="1" applyFill="1" applyBorder="1" applyAlignment="1" applyProtection="1">
      <alignment horizontal="center"/>
      <protection locked="0"/>
    </xf>
    <xf numFmtId="4" fontId="0" fillId="0" borderId="32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12" fillId="0" borderId="0" xfId="0" applyFont="1" applyFill="1" applyBorder="1" applyAlignment="1" applyProtection="1">
      <alignment vertical="center" wrapText="1"/>
    </xf>
    <xf numFmtId="0" fontId="10" fillId="0" borderId="0" xfId="0" applyFont="1" applyBorder="1" applyProtection="1">
      <protection locked="0"/>
    </xf>
    <xf numFmtId="0" fontId="11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vertical="center"/>
      <protection locked="0"/>
    </xf>
    <xf numFmtId="4" fontId="4" fillId="0" borderId="0" xfId="0" applyNumberFormat="1" applyFont="1" applyProtection="1">
      <protection locked="0"/>
    </xf>
    <xf numFmtId="0" fontId="20" fillId="5" borderId="0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  <protection locked="0"/>
    </xf>
    <xf numFmtId="0" fontId="19" fillId="0" borderId="0" xfId="3" applyFont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center" vertical="center"/>
    </xf>
    <xf numFmtId="0" fontId="12" fillId="2" borderId="20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11" fillId="4" borderId="18" xfId="0" applyFont="1" applyFill="1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 applyProtection="1">
      <alignment horizontal="center" vertical="center" wrapText="1"/>
      <protection locked="0"/>
    </xf>
    <xf numFmtId="0" fontId="12" fillId="4" borderId="18" xfId="0" applyFont="1" applyFill="1" applyBorder="1" applyAlignment="1" applyProtection="1">
      <alignment horizontal="center" vertical="center" wrapText="1"/>
    </xf>
    <xf numFmtId="0" fontId="12" fillId="4" borderId="10" xfId="0" applyFont="1" applyFill="1" applyBorder="1" applyAlignment="1" applyProtection="1">
      <alignment horizontal="center" vertical="center" wrapText="1"/>
    </xf>
    <xf numFmtId="0" fontId="12" fillId="4" borderId="3" xfId="0" applyFont="1" applyFill="1" applyBorder="1" applyAlignment="1" applyProtection="1">
      <alignment horizontal="center" vertical="center"/>
    </xf>
    <xf numFmtId="0" fontId="12" fillId="4" borderId="20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165" fontId="8" fillId="0" borderId="20" xfId="1" applyNumberFormat="1" applyFont="1" applyFill="1" applyBorder="1" applyAlignment="1" applyProtection="1">
      <alignment horizontal="center" vertical="center"/>
    </xf>
    <xf numFmtId="165" fontId="8" fillId="0" borderId="2" xfId="1" applyNumberFormat="1" applyFont="1" applyFill="1" applyBorder="1" applyAlignment="1" applyProtection="1">
      <alignment horizontal="center" vertical="center"/>
    </xf>
    <xf numFmtId="9" fontId="12" fillId="2" borderId="18" xfId="0" applyNumberFormat="1" applyFont="1" applyFill="1" applyBorder="1" applyAlignment="1" applyProtection="1">
      <alignment horizontal="center" vertical="center" wrapText="1"/>
    </xf>
    <xf numFmtId="9" fontId="12" fillId="2" borderId="10" xfId="0" applyNumberFormat="1" applyFont="1" applyFill="1" applyBorder="1" applyAlignment="1" applyProtection="1">
      <alignment horizontal="center" vertical="center" wrapText="1"/>
    </xf>
    <xf numFmtId="0" fontId="12" fillId="2" borderId="19" xfId="0" applyFont="1" applyFill="1" applyBorder="1" applyAlignment="1" applyProtection="1">
      <alignment horizontal="center" vertical="center" wrapText="1"/>
    </xf>
    <xf numFmtId="0" fontId="12" fillId="2" borderId="28" xfId="0" applyFont="1" applyFill="1" applyBorder="1" applyAlignment="1" applyProtection="1">
      <alignment horizontal="center" vertical="center" wrapText="1"/>
    </xf>
    <xf numFmtId="165" fontId="8" fillId="0" borderId="3" xfId="1" applyNumberFormat="1" applyFont="1" applyBorder="1" applyAlignment="1" applyProtection="1">
      <alignment horizontal="center" vertical="center"/>
    </xf>
    <xf numFmtId="165" fontId="8" fillId="0" borderId="2" xfId="1" applyNumberFormat="1" applyFont="1" applyBorder="1" applyAlignment="1" applyProtection="1">
      <alignment horizontal="center" vertical="center"/>
    </xf>
    <xf numFmtId="165" fontId="8" fillId="2" borderId="20" xfId="1" applyNumberFormat="1" applyFont="1" applyFill="1" applyBorder="1" applyAlignment="1" applyProtection="1">
      <alignment horizontal="center" vertical="center"/>
    </xf>
    <xf numFmtId="165" fontId="8" fillId="2" borderId="2" xfId="1" applyNumberFormat="1" applyFont="1" applyFill="1" applyBorder="1" applyAlignment="1" applyProtection="1">
      <alignment horizontal="center" vertical="center"/>
    </xf>
    <xf numFmtId="165" fontId="8" fillId="0" borderId="3" xfId="1" applyNumberFormat="1" applyFont="1" applyFill="1" applyBorder="1" applyAlignment="1" applyProtection="1">
      <alignment horizontal="center" vertical="center" wrapText="1"/>
      <protection locked="0"/>
    </xf>
    <xf numFmtId="165" fontId="8" fillId="0" borderId="2" xfId="1" applyNumberFormat="1" applyFont="1" applyFill="1" applyBorder="1" applyAlignment="1" applyProtection="1">
      <alignment horizontal="center" vertical="center" wrapText="1"/>
      <protection locked="0"/>
    </xf>
    <xf numFmtId="165" fontId="8" fillId="0" borderId="0" xfId="1" applyNumberFormat="1" applyFont="1" applyFill="1" applyBorder="1" applyAlignment="1" applyProtection="1">
      <alignment horizontal="center" vertical="center"/>
      <protection locked="0"/>
    </xf>
    <xf numFmtId="165" fontId="8" fillId="0" borderId="28" xfId="1" applyNumberFormat="1" applyFont="1" applyFill="1" applyBorder="1" applyAlignment="1" applyProtection="1">
      <alignment horizontal="center" vertical="center"/>
      <protection locked="0"/>
    </xf>
    <xf numFmtId="165" fontId="8" fillId="0" borderId="8" xfId="1" applyNumberFormat="1" applyFont="1" applyFill="1" applyBorder="1" applyAlignment="1" applyProtection="1">
      <alignment horizontal="center" vertical="center"/>
    </xf>
    <xf numFmtId="165" fontId="8" fillId="0" borderId="19" xfId="1" applyNumberFormat="1" applyFont="1" applyFill="1" applyBorder="1" applyAlignment="1" applyProtection="1">
      <alignment horizontal="center" vertical="center"/>
    </xf>
    <xf numFmtId="4" fontId="8" fillId="0" borderId="20" xfId="1" applyNumberFormat="1" applyFont="1" applyFill="1" applyBorder="1" applyAlignment="1" applyProtection="1">
      <alignment horizontal="center" vertical="center"/>
      <protection locked="0"/>
    </xf>
    <xf numFmtId="4" fontId="8" fillId="0" borderId="2" xfId="1" applyNumberFormat="1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</xf>
    <xf numFmtId="0" fontId="5" fillId="4" borderId="16" xfId="0" applyFont="1" applyFill="1" applyBorder="1" applyAlignment="1" applyProtection="1">
      <alignment horizontal="center" vertical="center"/>
    </xf>
    <xf numFmtId="165" fontId="16" fillId="0" borderId="3" xfId="1" applyNumberFormat="1" applyFont="1" applyFill="1" applyBorder="1" applyAlignment="1" applyProtection="1">
      <alignment horizontal="center" vertical="center"/>
    </xf>
    <xf numFmtId="165" fontId="16" fillId="0" borderId="2" xfId="1" applyNumberFormat="1" applyFont="1" applyFill="1" applyBorder="1" applyAlignment="1" applyProtection="1">
      <alignment horizontal="center" vertical="center"/>
    </xf>
    <xf numFmtId="165" fontId="3" fillId="0" borderId="0" xfId="0" applyNumberFormat="1" applyFont="1" applyFill="1" applyAlignment="1" applyProtection="1">
      <alignment horizontal="center" vertical="center"/>
      <protection locked="0"/>
    </xf>
    <xf numFmtId="165" fontId="3" fillId="0" borderId="0" xfId="0" applyNumberFormat="1" applyFont="1" applyFill="1" applyAlignment="1" applyProtection="1">
      <alignment horizontal="center" vertical="center" wrapText="1"/>
    </xf>
    <xf numFmtId="165" fontId="3" fillId="0" borderId="8" xfId="0" applyNumberFormat="1" applyFont="1" applyFill="1" applyBorder="1" applyAlignment="1" applyProtection="1">
      <alignment horizontal="center" vertical="center"/>
    </xf>
  </cellXfs>
  <cellStyles count="16">
    <cellStyle name="Hipervínculo" xfId="3" builtinId="8"/>
    <cellStyle name="Hipervínculo 2" xfId="10"/>
    <cellStyle name="Millares" xfId="1" builtinId="3"/>
    <cellStyle name="Millares 2" xfId="9"/>
    <cellStyle name="Millares 3" xfId="14"/>
    <cellStyle name="Moneda 2" xfId="12"/>
    <cellStyle name="Moneda 3" xfId="7"/>
    <cellStyle name="Moneda 4" xfId="15"/>
    <cellStyle name="Moneda 5" xfId="5"/>
    <cellStyle name="Normal" xfId="0" builtinId="0"/>
    <cellStyle name="Normal 2" xfId="11"/>
    <cellStyle name="Normal 3" xfId="6"/>
    <cellStyle name="Normal 3 2 2" xfId="8"/>
    <cellStyle name="Normal 4" xfId="13"/>
    <cellStyle name="Normal 5" xfId="4"/>
    <cellStyle name="Porcentaje" xfId="2" builtinId="5"/>
  </cellStyles>
  <dxfs count="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 style="thin">
          <color indexed="64"/>
        </bottom>
      </border>
    </dxf>
    <dxf>
      <font>
        <b val="0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 style="thin">
          <color indexed="64"/>
        </bottom>
      </border>
    </dxf>
    <dxf>
      <font>
        <b val="0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 style="thin">
          <color indexed="64"/>
        </bottom>
      </border>
    </dxf>
    <dxf>
      <font>
        <b val="0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 style="thin">
          <color indexed="64"/>
        </bottom>
      </border>
    </dxf>
    <dxf>
      <font>
        <b val="0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8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</font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</font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medium">
          <color indexed="64"/>
        </right>
        <bottom style="medium">
          <color auto="1"/>
        </bottom>
      </border>
    </dxf>
    <dxf>
      <font>
        <b val="0"/>
      </font>
      <protection locked="0" hidden="0"/>
    </dxf>
    <dxf>
      <font>
        <b val="0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 style="thin">
          <color indexed="64"/>
        </bottom>
      </border>
    </dxf>
    <dxf>
      <font>
        <b val="0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 style="thin">
          <color indexed="64"/>
        </bottom>
      </border>
    </dxf>
    <dxf>
      <font>
        <b val="0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 style="thin">
          <color indexed="64"/>
        </bottom>
      </border>
    </dxf>
    <dxf>
      <font>
        <b val="0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medium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 style="thin">
          <color indexed="64"/>
        </bottom>
      </border>
    </dxf>
    <dxf>
      <font>
        <b val="0"/>
      </font>
      <numFmt numFmtId="4" formatCode="#,##0.00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numFmt numFmtId="4" formatCode="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8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</font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</font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right style="medium">
          <color indexed="64"/>
        </right>
        <bottom style="medium">
          <color auto="1"/>
        </bottom>
      </border>
    </dxf>
    <dxf>
      <font>
        <b val="0"/>
      </font>
      <protection locked="0" hidden="0"/>
    </dxf>
    <dxf>
      <font>
        <b val="0"/>
      </font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a23" displayName="Tabla23" ref="B18:U29" headerRowCount="0" totalsRowShown="0" headerRowDxfId="85" dataDxfId="84" tableBorderDxfId="83">
  <tableColumns count="20">
    <tableColumn id="1" name="Columna1" headerRowDxfId="82" dataDxfId="81"/>
    <tableColumn id="2" name="ABADI MARIA ALEJANDRA" headerRowDxfId="80" dataDxfId="79"/>
    <tableColumn id="3" name="32.993.038" headerRowDxfId="78" dataDxfId="77"/>
    <tableColumn id="4" name="20.000,00" headerRowDxfId="76" dataDxfId="75"/>
    <tableColumn id="5" name="2.000,00" headerRowDxfId="74" dataDxfId="73">
      <calculatedColumnFormula>Tabla23[[#This Row],[20.000,00]]/30*35</calculatedColumnFormula>
    </tableColumn>
    <tableColumn id="6" name="Columna2" headerRowDxfId="72" dataDxfId="71">
      <calculatedColumnFormula>Tabla23[[#This Row],[20.000,00]]/30*2</calculatedColumnFormula>
    </tableColumn>
    <tableColumn id="7" name="Columna3" headerRowDxfId="70" dataDxfId="69">
      <calculatedColumnFormula>1127941/30*10</calculatedColumnFormula>
    </tableColumn>
    <tableColumn id="8" name="8.000,00" headerRowDxfId="68" dataDxfId="67">
      <calculatedColumnFormula>Tabla23[[#This Row],[20.000,00]]/30/7*1.5*30</calculatedColumnFormula>
    </tableColumn>
    <tableColumn id="21" name="Columna12" headerRowDxfId="66" dataDxfId="65"/>
    <tableColumn id="9" name="30.000,00" headerRowDxfId="64" dataDxfId="63"/>
    <tableColumn id="10" name="3.300,00" headerRowDxfId="62" dataDxfId="61">
      <calculatedColumnFormula>SUM(F18:K18)</calculatedColumnFormula>
    </tableColumn>
    <tableColumn id="11" name="900,00" headerRowDxfId="60" dataDxfId="59">
      <calculatedColumnFormula>Tabla23[[#This Row],[3.300,00]]*0.11</calculatedColumnFormula>
    </tableColumn>
    <tableColumn id="12" name="4.200,00" headerRowDxfId="58" dataDxfId="57">
      <calculatedColumnFormula>Tabla23[[#This Row],[3.300,00]]*0.03</calculatedColumnFormula>
    </tableColumn>
    <tableColumn id="13" name="25.800,00" headerRowDxfId="56" dataDxfId="0">
      <calculatedColumnFormula>Tabla23[[#This Row],[4.200,00]]+Tabla23[[#This Row],[900,00]]</calculatedColumnFormula>
    </tableColumn>
    <tableColumn id="23" name="Columna6" headerRowDxfId="55" dataDxfId="54"/>
    <tableColumn id="18" name="Columna11" headerRowDxfId="53" dataDxfId="52">
      <calculatedColumnFormula>+SUM(Tabla23[[#This Row],[2.000,00]:[Columna12]])*0.05</calculatedColumnFormula>
    </tableColumn>
    <tableColumn id="16" name="Columna9" headerRowDxfId="51" dataDxfId="50">
      <calculatedColumnFormula>+Tabla23[[#This Row],[Columna11]]*0.0833</calculatedColumnFormula>
    </tableColumn>
    <tableColumn id="15" name="Columna5" headerRowDxfId="49" dataDxfId="48">
      <calculatedColumnFormula>SUM(Tabla23[[#This Row],[3.300,00]]-Tabla23[[#This Row],[25.800,00]]-Tabla23[[#This Row],[Columna6]]+Tabla23[[#This Row],[Columna11]]+Tabla23[[#This Row],[Columna9]])</calculatedColumnFormula>
    </tableColumn>
    <tableColumn id="17" name="1.800,00" headerRowDxfId="47" dataDxfId="46">
      <calculatedColumnFormula>S18</calculatedColumnFormula>
    </tableColumn>
    <tableColumn id="20" name="Columna8" dataDxfId="45">
      <calculatedColumnFormula>Tabla23[[#This Row],[3.300,00]]*0.06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a232" displayName="Tabla232" ref="B18:V29" headerRowCount="0" totalsRowShown="0" headerRowDxfId="44" dataDxfId="43" tableBorderDxfId="42">
  <tableColumns count="21">
    <tableColumn id="1" name="Columna1" headerRowDxfId="41" dataDxfId="40"/>
    <tableColumn id="2" name="ABADI MARIA ALEJANDRA" headerRowDxfId="39" dataDxfId="38"/>
    <tableColumn id="3" name="32.993.038" headerRowDxfId="37" dataDxfId="36"/>
    <tableColumn id="4" name="20.000,00" headerRowDxfId="35" dataDxfId="34"/>
    <tableColumn id="5" name="2.000,00" headerRowDxfId="33" dataDxfId="32">
      <calculatedColumnFormula>Tabla232[[#This Row],[20.000,00]]/30*35</calculatedColumnFormula>
    </tableColumn>
    <tableColumn id="6" name="Columna2" headerRowDxfId="31" dataDxfId="30">
      <calculatedColumnFormula>Tabla232[[#This Row],[20.000,00]]/30*2</calculatedColumnFormula>
    </tableColumn>
    <tableColumn id="7" name="Columna3" headerRowDxfId="29" dataDxfId="28">
      <calculatedColumnFormula>1127941/30*10</calculatedColumnFormula>
    </tableColumn>
    <tableColumn id="8" name="8.000,00" headerRowDxfId="27" dataDxfId="26">
      <calculatedColumnFormula>Tabla232[[#This Row],[20.000,00]]/30/7*1.5*30</calculatedColumnFormula>
    </tableColumn>
    <tableColumn id="21" name="Columna12" headerRowDxfId="25" dataDxfId="24"/>
    <tableColumn id="9" name="30.000,00" headerRowDxfId="23" dataDxfId="22"/>
    <tableColumn id="10" name="3.300,00" headerRowDxfId="21" dataDxfId="20">
      <calculatedColumnFormula>SUM(F18:K18)</calculatedColumnFormula>
    </tableColumn>
    <tableColumn id="11" name="900,00" headerRowDxfId="19" dataDxfId="18">
      <calculatedColumnFormula>+L18*0.11</calculatedColumnFormula>
    </tableColumn>
    <tableColumn id="12" name="4.200,00" headerRowDxfId="17" dataDxfId="16">
      <calculatedColumnFormula>+Tabla232[[#This Row],[3.300,00]]*0.03</calculatedColumnFormula>
    </tableColumn>
    <tableColumn id="19" name="Columna7" headerRowDxfId="15" dataDxfId="14">
      <calculatedColumnFormula>+Tabla232[[#This Row],[3.300,00]]*0.03</calculatedColumnFormula>
    </tableColumn>
    <tableColumn id="13" name="25.800,00" headerRowDxfId="13" dataDxfId="12">
      <calculatedColumnFormula>Tabla232[[#This Row],[Columna7]]+Tabla232[[#This Row],[4.200,00]]+Tabla232[[#This Row],[900,00]]</calculatedColumnFormula>
    </tableColumn>
    <tableColumn id="23" name="Columna6" headerRowDxfId="11" dataDxfId="10"/>
    <tableColumn id="18" name="Columna11" headerRowDxfId="9" dataDxfId="8">
      <calculatedColumnFormula>+SUM(Tabla232[[#This Row],[2.000,00]:[Columna12]])</calculatedColumnFormula>
    </tableColumn>
    <tableColumn id="16" name="Columna9" headerRowDxfId="7" dataDxfId="6">
      <calculatedColumnFormula>+Tabla232[[#This Row],[Columna11]]*0.0833</calculatedColumnFormula>
    </tableColumn>
    <tableColumn id="15" name="Columna5" headerRowDxfId="5" dataDxfId="4">
      <calculatedColumnFormula>SUM(Tabla232[[#This Row],[3.300,00]]-Tabla232[[#This Row],[25.800,00]]-Tabla232[[#This Row],[Columna6]]+Tabla232[[#This Row],[Columna11]]+Tabla232[[#This Row],[Columna9]])</calculatedColumnFormula>
    </tableColumn>
    <tableColumn id="17" name="1.800,00" headerRowDxfId="3" dataDxfId="2">
      <calculatedColumnFormula>T18</calculatedColumnFormula>
    </tableColumn>
    <tableColumn id="20" name="Columna8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CARLOSXXXXX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mailto:CARLOSXXXX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Z43"/>
  <sheetViews>
    <sheetView tabSelected="1" topLeftCell="A13" zoomScale="90" zoomScaleNormal="90" workbookViewId="0">
      <selection activeCell="J14" sqref="J14"/>
    </sheetView>
  </sheetViews>
  <sheetFormatPr baseColWidth="10" defaultColWidth="11.42578125" defaultRowHeight="15"/>
  <cols>
    <col min="1" max="1" width="6" style="27" customWidth="1"/>
    <col min="2" max="2" width="5.7109375" style="27" customWidth="1"/>
    <col min="3" max="3" width="38.85546875" style="27" customWidth="1"/>
    <col min="4" max="4" width="20.85546875" style="27" customWidth="1"/>
    <col min="5" max="5" width="15.42578125" style="27" customWidth="1"/>
    <col min="6" max="6" width="16" style="27" customWidth="1"/>
    <col min="7" max="7" width="19.28515625" style="27" customWidth="1"/>
    <col min="8" max="8" width="16.5703125" style="27" customWidth="1"/>
    <col min="9" max="10" width="16.140625" style="27" customWidth="1"/>
    <col min="11" max="11" width="17.42578125" style="27" customWidth="1"/>
    <col min="12" max="12" width="19.140625" style="27" customWidth="1"/>
    <col min="13" max="13" width="15.140625" style="27" customWidth="1"/>
    <col min="14" max="14" width="14.85546875" style="27" customWidth="1"/>
    <col min="15" max="15" width="16.28515625" style="27" customWidth="1"/>
    <col min="16" max="18" width="17.7109375" style="27" customWidth="1"/>
    <col min="19" max="19" width="18.140625" style="27" customWidth="1"/>
    <col min="20" max="20" width="19.85546875" style="27" customWidth="1"/>
    <col min="21" max="21" width="17.5703125" style="27" customWidth="1"/>
    <col min="22" max="16384" width="11.42578125" style="27"/>
  </cols>
  <sheetData>
    <row r="1" spans="2:24" s="1" customFormat="1" ht="29.25" customHeight="1">
      <c r="B1" s="36" t="s">
        <v>32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68" t="s">
        <v>31</v>
      </c>
      <c r="N1" s="16" t="s">
        <v>30</v>
      </c>
      <c r="S1" s="127" t="s">
        <v>39</v>
      </c>
      <c r="T1" s="127"/>
      <c r="U1" s="127"/>
    </row>
    <row r="2" spans="2:24" s="10" customFormat="1" ht="15.75" customHeight="1" thickBot="1">
      <c r="S2" s="127"/>
      <c r="T2" s="127"/>
      <c r="U2" s="127"/>
    </row>
    <row r="3" spans="2:24" s="10" customFormat="1" ht="18" customHeight="1" thickBot="1">
      <c r="B3" s="19" t="s">
        <v>21</v>
      </c>
      <c r="C3" s="38" t="s">
        <v>29</v>
      </c>
      <c r="D3" s="20"/>
      <c r="E3" s="20"/>
      <c r="F3" s="20"/>
      <c r="G3" s="21"/>
      <c r="H3" s="15"/>
      <c r="I3" s="15"/>
      <c r="J3" s="15"/>
      <c r="K3" s="15"/>
      <c r="L3" s="14"/>
      <c r="M3" s="98" t="s">
        <v>42</v>
      </c>
      <c r="N3" s="121"/>
      <c r="S3" s="127"/>
      <c r="T3" s="127"/>
      <c r="U3" s="127"/>
    </row>
    <row r="4" spans="2:24" s="10" customFormat="1" ht="18" customHeight="1">
      <c r="C4" s="39" t="s">
        <v>28</v>
      </c>
      <c r="D4" s="128" t="s">
        <v>47</v>
      </c>
      <c r="E4" s="128"/>
      <c r="F4" s="128"/>
      <c r="G4" s="128"/>
      <c r="H4" s="15"/>
      <c r="I4" s="15"/>
      <c r="J4" s="15"/>
      <c r="K4" s="15"/>
      <c r="L4" s="15"/>
      <c r="M4" s="14"/>
      <c r="S4" s="127"/>
      <c r="T4" s="127"/>
      <c r="U4" s="127"/>
    </row>
    <row r="5" spans="2:24" s="10" customFormat="1" ht="18" customHeight="1">
      <c r="C5" s="39" t="s">
        <v>27</v>
      </c>
      <c r="D5" s="128" t="s">
        <v>47</v>
      </c>
      <c r="E5" s="128"/>
      <c r="F5" s="128"/>
      <c r="G5" s="128"/>
      <c r="H5" s="15"/>
      <c r="I5" s="15"/>
      <c r="J5" s="15"/>
      <c r="K5" s="15"/>
      <c r="L5" s="15"/>
      <c r="M5" s="14"/>
    </row>
    <row r="6" spans="2:24" s="10" customFormat="1" ht="18" customHeight="1">
      <c r="C6" s="39" t="s">
        <v>26</v>
      </c>
      <c r="D6" s="128" t="s">
        <v>47</v>
      </c>
      <c r="E6" s="128"/>
      <c r="F6" s="128"/>
      <c r="G6" s="128"/>
      <c r="H6" s="15"/>
      <c r="I6" s="15"/>
      <c r="J6" s="15"/>
      <c r="K6" s="15"/>
      <c r="L6" s="15"/>
      <c r="M6" s="14"/>
    </row>
    <row r="7" spans="2:24" s="10" customFormat="1" ht="18" customHeight="1">
      <c r="C7" s="39" t="s">
        <v>25</v>
      </c>
      <c r="D7" s="128"/>
      <c r="E7" s="128"/>
      <c r="F7" s="128"/>
      <c r="G7" s="128"/>
      <c r="H7" s="15"/>
      <c r="I7" s="15"/>
      <c r="J7" s="15"/>
      <c r="K7" s="15"/>
      <c r="L7" s="15"/>
      <c r="M7" s="14"/>
    </row>
    <row r="8" spans="2:24" s="10" customFormat="1" ht="18" customHeight="1">
      <c r="C8" s="39" t="s">
        <v>24</v>
      </c>
      <c r="D8" s="128" t="s">
        <v>47</v>
      </c>
      <c r="E8" s="128"/>
      <c r="F8" s="128"/>
      <c r="G8" s="128"/>
      <c r="H8" s="15"/>
      <c r="I8" s="15"/>
      <c r="J8" s="15"/>
      <c r="K8" s="15"/>
      <c r="L8" s="15"/>
      <c r="M8" s="14"/>
    </row>
    <row r="9" spans="2:24" s="10" customFormat="1" ht="18" customHeight="1">
      <c r="C9" s="40" t="s">
        <v>23</v>
      </c>
      <c r="D9" s="128"/>
      <c r="E9" s="128"/>
      <c r="F9" s="128"/>
      <c r="G9" s="128"/>
      <c r="H9" s="15"/>
      <c r="K9" s="15"/>
      <c r="L9" s="15"/>
      <c r="M9" s="14"/>
    </row>
    <row r="10" spans="2:24" s="10" customFormat="1" ht="18" customHeight="1">
      <c r="C10" s="39" t="s">
        <v>22</v>
      </c>
      <c r="D10" s="129" t="s">
        <v>47</v>
      </c>
      <c r="E10" s="128"/>
      <c r="F10" s="128"/>
      <c r="G10" s="128"/>
      <c r="H10" s="14"/>
      <c r="K10" s="15"/>
      <c r="L10" s="15"/>
      <c r="M10" s="14"/>
    </row>
    <row r="11" spans="2:24" s="10" customFormat="1" ht="18" customHeight="1">
      <c r="B11" s="23" t="s">
        <v>21</v>
      </c>
      <c r="C11" s="38" t="s">
        <v>20</v>
      </c>
      <c r="D11" s="20"/>
      <c r="E11" s="20"/>
      <c r="F11" s="20"/>
      <c r="G11" s="21"/>
      <c r="H11" s="24"/>
      <c r="K11" s="15"/>
      <c r="L11" s="15"/>
      <c r="M11" s="14"/>
    </row>
    <row r="12" spans="2:24" s="10" customFormat="1" ht="31.5">
      <c r="C12" s="41" t="s">
        <v>41</v>
      </c>
      <c r="D12" s="130" t="s">
        <v>47</v>
      </c>
      <c r="E12" s="130"/>
      <c r="F12" s="130"/>
      <c r="G12" s="130"/>
      <c r="H12" s="13"/>
      <c r="I12" s="13"/>
      <c r="J12" s="13"/>
      <c r="K12" s="11"/>
      <c r="L12" s="11"/>
      <c r="M12" s="11"/>
    </row>
    <row r="13" spans="2:24" s="10" customFormat="1" ht="21.75" customHeight="1">
      <c r="C13" s="41" t="s">
        <v>19</v>
      </c>
      <c r="D13" s="131" t="s">
        <v>52</v>
      </c>
      <c r="E13" s="131"/>
      <c r="F13" s="131"/>
      <c r="G13" s="131"/>
      <c r="H13" s="25"/>
      <c r="I13" s="26"/>
      <c r="J13" s="26"/>
      <c r="K13" s="26"/>
      <c r="L13" s="26"/>
      <c r="M13" s="26"/>
      <c r="N13" s="5"/>
    </row>
    <row r="14" spans="2:24" s="10" customFormat="1" ht="16.5" thickBot="1">
      <c r="C14" s="66"/>
      <c r="D14" s="22"/>
      <c r="E14" s="22"/>
      <c r="F14" s="22"/>
      <c r="G14" s="22"/>
      <c r="H14" s="12"/>
      <c r="I14" s="11"/>
      <c r="J14" s="11"/>
      <c r="K14" s="11"/>
      <c r="L14" s="11"/>
      <c r="M14" s="11"/>
      <c r="Q14" s="126"/>
      <c r="T14" s="15"/>
    </row>
    <row r="15" spans="2:24" ht="15.75" customHeight="1" thickBot="1">
      <c r="M15" s="132" t="s">
        <v>18</v>
      </c>
      <c r="N15" s="133"/>
      <c r="O15" s="134"/>
      <c r="U15" s="122"/>
      <c r="V15" s="54"/>
    </row>
    <row r="16" spans="2:24" s="9" customFormat="1" ht="15.75" customHeight="1" thickBot="1">
      <c r="B16" s="135"/>
      <c r="C16" s="137" t="s">
        <v>17</v>
      </c>
      <c r="D16" s="137" t="s">
        <v>43</v>
      </c>
      <c r="E16" s="137" t="s">
        <v>33</v>
      </c>
      <c r="F16" s="139" t="s">
        <v>16</v>
      </c>
      <c r="G16" s="140"/>
      <c r="H16" s="140"/>
      <c r="I16" s="140"/>
      <c r="J16" s="140"/>
      <c r="K16" s="140"/>
      <c r="L16" s="141"/>
      <c r="M16" s="144" t="s">
        <v>34</v>
      </c>
      <c r="N16" s="144" t="s">
        <v>44</v>
      </c>
      <c r="O16" s="146" t="s">
        <v>15</v>
      </c>
      <c r="P16" s="137" t="s">
        <v>13</v>
      </c>
      <c r="Q16" s="137" t="s">
        <v>54</v>
      </c>
      <c r="R16" s="137" t="s">
        <v>55</v>
      </c>
      <c r="S16" s="137" t="s">
        <v>14</v>
      </c>
      <c r="T16" s="137" t="s">
        <v>12</v>
      </c>
      <c r="U16" s="137" t="s">
        <v>40</v>
      </c>
      <c r="V16" s="123"/>
      <c r="W16" s="8"/>
      <c r="X16" s="8"/>
    </row>
    <row r="17" spans="1:260" s="6" customFormat="1" ht="28.5" customHeight="1" thickBot="1">
      <c r="B17" s="136"/>
      <c r="C17" s="138"/>
      <c r="D17" s="138"/>
      <c r="E17" s="138"/>
      <c r="F17" s="42" t="s">
        <v>20</v>
      </c>
      <c r="G17" s="85" t="s">
        <v>37</v>
      </c>
      <c r="H17" s="85" t="s">
        <v>11</v>
      </c>
      <c r="I17" s="85" t="s">
        <v>10</v>
      </c>
      <c r="J17" s="85" t="s">
        <v>38</v>
      </c>
      <c r="K17" s="87" t="s">
        <v>57</v>
      </c>
      <c r="L17" s="43" t="s">
        <v>9</v>
      </c>
      <c r="M17" s="145"/>
      <c r="N17" s="145"/>
      <c r="O17" s="147"/>
      <c r="P17" s="138"/>
      <c r="Q17" s="138"/>
      <c r="R17" s="138"/>
      <c r="S17" s="138"/>
      <c r="T17" s="138"/>
      <c r="U17" s="138"/>
      <c r="V17" s="124"/>
      <c r="W17" s="8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</row>
    <row r="18" spans="1:260" ht="18.75" customHeight="1" thickBot="1">
      <c r="A18" s="74"/>
      <c r="B18" s="70" t="s">
        <v>49</v>
      </c>
      <c r="C18" s="70" t="s">
        <v>36</v>
      </c>
      <c r="D18" s="76" t="s">
        <v>48</v>
      </c>
      <c r="E18" s="28"/>
      <c r="F18" s="82"/>
      <c r="G18" s="86"/>
      <c r="H18" s="86"/>
      <c r="I18" s="86"/>
      <c r="J18" s="86"/>
      <c r="K18" s="79"/>
      <c r="L18" s="59">
        <f t="shared" ref="L18:L29" si="0">SUM(F18:K18)</f>
        <v>0</v>
      </c>
      <c r="M18" s="67">
        <f>Tabla23[[#This Row],[3.300,00]]*0.11</f>
        <v>0</v>
      </c>
      <c r="N18" s="67">
        <f>Tabla23[[#This Row],[3.300,00]]*0.03</f>
        <v>0</v>
      </c>
      <c r="O18" s="60">
        <f>Tabla23[[#This Row],[4.200,00]]+Tabla23[[#This Row],[900,00]]</f>
        <v>0</v>
      </c>
      <c r="P18" s="120">
        <v>0</v>
      </c>
      <c r="Q18" s="119">
        <f>+SUM(Tabla23[[#This Row],[2.000,00]:[Columna12]])*0.05</f>
        <v>0</v>
      </c>
      <c r="R18" s="119">
        <f>+Tabla23[[#This Row],[Columna11]]*0.0833</f>
        <v>0</v>
      </c>
      <c r="S18" s="59">
        <f>SUM(Tabla23[[#This Row],[3.300,00]]-Tabla23[[#This Row],[25.800,00]]-Tabla23[[#This Row],[Columna6]]+Tabla23[[#This Row],[Columna11]]+Tabla23[[#This Row],[Columna9]])</f>
        <v>0</v>
      </c>
      <c r="T18" s="62">
        <f t="shared" ref="T18:T29" si="1">S18</f>
        <v>0</v>
      </c>
      <c r="U18" s="63">
        <f>Tabla23[[#This Row],[3.300,00]]*0.06</f>
        <v>0</v>
      </c>
      <c r="V18" s="54"/>
    </row>
    <row r="19" spans="1:260" ht="18.75" customHeight="1" thickBot="1">
      <c r="A19" s="74"/>
      <c r="B19" s="71" t="s">
        <v>50</v>
      </c>
      <c r="C19" s="71"/>
      <c r="D19" s="77"/>
      <c r="E19" s="29"/>
      <c r="F19" s="83"/>
      <c r="G19" s="83"/>
      <c r="H19" s="83"/>
      <c r="I19" s="83"/>
      <c r="J19" s="83"/>
      <c r="K19" s="80"/>
      <c r="L19" s="59">
        <f t="shared" si="0"/>
        <v>0</v>
      </c>
      <c r="M19" s="88">
        <f>Tabla23[[#This Row],[3.300,00]]*0.11</f>
        <v>0</v>
      </c>
      <c r="N19" s="88">
        <f>Tabla23[[#This Row],[3.300,00]]*0.03</f>
        <v>0</v>
      </c>
      <c r="O19" s="60">
        <f>Tabla23[[#This Row],[4.200,00]]+Tabla23[[#This Row],[900,00]]</f>
        <v>0</v>
      </c>
      <c r="P19" s="61">
        <v>0</v>
      </c>
      <c r="Q19" s="119">
        <f>+SUM(Tabla23[[#This Row],[2.000,00]:[Columna12]])*0.05</f>
        <v>0</v>
      </c>
      <c r="R19" s="119">
        <f>+Tabla23[[#This Row],[Columna11]]*0.0833</f>
        <v>0</v>
      </c>
      <c r="S19" s="59">
        <f>SUM(Tabla23[[#This Row],[3.300,00]]-Tabla23[[#This Row],[25.800,00]]-Tabla23[[#This Row],[Columna6]]+Tabla23[[#This Row],[Columna11]]+Tabla23[[#This Row],[Columna9]])</f>
        <v>0</v>
      </c>
      <c r="T19" s="62">
        <f t="shared" si="1"/>
        <v>0</v>
      </c>
      <c r="U19" s="64">
        <f>Tabla23[[#This Row],[3.300,00]]*0.06</f>
        <v>0</v>
      </c>
      <c r="V19" s="54"/>
    </row>
    <row r="20" spans="1:260" ht="18.75" customHeight="1" thickBot="1">
      <c r="A20" s="74"/>
      <c r="B20" s="71" t="s">
        <v>51</v>
      </c>
      <c r="C20" s="71"/>
      <c r="D20" s="77"/>
      <c r="E20" s="29"/>
      <c r="F20" s="83"/>
      <c r="G20" s="83"/>
      <c r="H20" s="83"/>
      <c r="I20" s="83"/>
      <c r="J20" s="83"/>
      <c r="K20" s="80"/>
      <c r="L20" s="59">
        <f t="shared" si="0"/>
        <v>0</v>
      </c>
      <c r="M20" s="88">
        <f>Tabla23[[#This Row],[3.300,00]]*0.11</f>
        <v>0</v>
      </c>
      <c r="N20" s="88">
        <f>Tabla23[[#This Row],[3.300,00]]*0.03</f>
        <v>0</v>
      </c>
      <c r="O20" s="60">
        <f>Tabla23[[#This Row],[4.200,00]]+Tabla23[[#This Row],[900,00]]</f>
        <v>0</v>
      </c>
      <c r="P20" s="61">
        <v>0</v>
      </c>
      <c r="Q20" s="119">
        <f>+SUM(Tabla23[[#This Row],[2.000,00]:[Columna12]])*0.05</f>
        <v>0</v>
      </c>
      <c r="R20" s="119">
        <f>+Tabla23[[#This Row],[Columna11]]*0.0833</f>
        <v>0</v>
      </c>
      <c r="S20" s="59">
        <f>SUM(Tabla23[[#This Row],[3.300,00]]-Tabla23[[#This Row],[25.800,00]]-Tabla23[[#This Row],[Columna6]]+Tabla23[[#This Row],[Columna11]]+Tabla23[[#This Row],[Columna9]])</f>
        <v>0</v>
      </c>
      <c r="T20" s="62">
        <f t="shared" si="1"/>
        <v>0</v>
      </c>
      <c r="U20" s="64">
        <f>Tabla23[[#This Row],[3.300,00]]*0.06</f>
        <v>0</v>
      </c>
      <c r="V20" s="54"/>
    </row>
    <row r="21" spans="1:260" ht="18.75" customHeight="1" thickBot="1">
      <c r="A21" s="74"/>
      <c r="B21" s="71" t="s">
        <v>53</v>
      </c>
      <c r="C21" s="71"/>
      <c r="D21" s="77"/>
      <c r="E21" s="29"/>
      <c r="F21" s="83"/>
      <c r="G21" s="83"/>
      <c r="H21" s="83"/>
      <c r="I21" s="83"/>
      <c r="J21" s="83"/>
      <c r="K21" s="80"/>
      <c r="L21" s="59">
        <f t="shared" si="0"/>
        <v>0</v>
      </c>
      <c r="M21" s="88">
        <f>Tabla23[[#This Row],[3.300,00]]*0.11</f>
        <v>0</v>
      </c>
      <c r="N21" s="88">
        <f>Tabla23[[#This Row],[3.300,00]]*0.03</f>
        <v>0</v>
      </c>
      <c r="O21" s="60">
        <f>Tabla23[[#This Row],[4.200,00]]+Tabla23[[#This Row],[900,00]]</f>
        <v>0</v>
      </c>
      <c r="P21" s="61">
        <v>0</v>
      </c>
      <c r="Q21" s="119">
        <f>+SUM(Tabla23[[#This Row],[2.000,00]:[Columna12]])*0.05</f>
        <v>0</v>
      </c>
      <c r="R21" s="119">
        <f>+Tabla23[[#This Row],[Columna11]]*0.0833</f>
        <v>0</v>
      </c>
      <c r="S21" s="59">
        <f>SUM(Tabla23[[#This Row],[3.300,00]]-Tabla23[[#This Row],[25.800,00]]-Tabla23[[#This Row],[Columna6]]+Tabla23[[#This Row],[Columna11]]+Tabla23[[#This Row],[Columna9]])</f>
        <v>0</v>
      </c>
      <c r="T21" s="62">
        <f t="shared" si="1"/>
        <v>0</v>
      </c>
      <c r="U21" s="64">
        <f>Tabla23[[#This Row],[3.300,00]]*0.06</f>
        <v>0</v>
      </c>
      <c r="V21" s="54"/>
    </row>
    <row r="22" spans="1:260" ht="18.75" customHeight="1" thickBot="1">
      <c r="A22" s="74"/>
      <c r="B22" s="71"/>
      <c r="C22" s="71"/>
      <c r="D22" s="77"/>
      <c r="E22" s="29"/>
      <c r="F22" s="83"/>
      <c r="G22" s="83"/>
      <c r="H22" s="83"/>
      <c r="I22" s="83"/>
      <c r="J22" s="83"/>
      <c r="K22" s="80"/>
      <c r="L22" s="59">
        <f t="shared" si="0"/>
        <v>0</v>
      </c>
      <c r="M22" s="88">
        <f>Tabla23[[#This Row],[3.300,00]]*0.11</f>
        <v>0</v>
      </c>
      <c r="N22" s="88">
        <f>Tabla23[[#This Row],[3.300,00]]*0.03</f>
        <v>0</v>
      </c>
      <c r="O22" s="60">
        <f>Tabla23[[#This Row],[4.200,00]]+Tabla23[[#This Row],[900,00]]</f>
        <v>0</v>
      </c>
      <c r="P22" s="61">
        <v>0</v>
      </c>
      <c r="Q22" s="119">
        <f>+SUM(Tabla23[[#This Row],[2.000,00]:[Columna12]])*0.05</f>
        <v>0</v>
      </c>
      <c r="R22" s="119">
        <f>+Tabla23[[#This Row],[Columna11]]*0.0833</f>
        <v>0</v>
      </c>
      <c r="S22" s="59">
        <f>SUM(Tabla23[[#This Row],[3.300,00]]-Tabla23[[#This Row],[25.800,00]]-Tabla23[[#This Row],[Columna6]]+Tabla23[[#This Row],[Columna11]]+Tabla23[[#This Row],[Columna9]])</f>
        <v>0</v>
      </c>
      <c r="T22" s="62">
        <f t="shared" si="1"/>
        <v>0</v>
      </c>
      <c r="U22" s="64">
        <f>Tabla23[[#This Row],[3.300,00]]*0.06</f>
        <v>0</v>
      </c>
      <c r="V22" s="54"/>
    </row>
    <row r="23" spans="1:260" ht="18.75" customHeight="1" thickBot="1">
      <c r="A23" s="74"/>
      <c r="B23" s="71"/>
      <c r="C23" s="71"/>
      <c r="D23" s="77"/>
      <c r="E23" s="29"/>
      <c r="F23" s="83"/>
      <c r="G23" s="83"/>
      <c r="H23" s="83"/>
      <c r="I23" s="83"/>
      <c r="J23" s="83"/>
      <c r="K23" s="80"/>
      <c r="L23" s="59">
        <f t="shared" si="0"/>
        <v>0</v>
      </c>
      <c r="M23" s="88">
        <f>Tabla23[[#This Row],[3.300,00]]*0.11</f>
        <v>0</v>
      </c>
      <c r="N23" s="88">
        <f>Tabla23[[#This Row],[3.300,00]]*0.03</f>
        <v>0</v>
      </c>
      <c r="O23" s="60">
        <f>Tabla23[[#This Row],[4.200,00]]+Tabla23[[#This Row],[900,00]]</f>
        <v>0</v>
      </c>
      <c r="P23" s="61">
        <v>0</v>
      </c>
      <c r="Q23" s="119">
        <f>+SUM(Tabla23[[#This Row],[2.000,00]:[Columna12]])*0.05</f>
        <v>0</v>
      </c>
      <c r="R23" s="119">
        <f>+Tabla23[[#This Row],[Columna11]]*0.0833</f>
        <v>0</v>
      </c>
      <c r="S23" s="59">
        <f>SUM(Tabla23[[#This Row],[3.300,00]]-Tabla23[[#This Row],[25.800,00]]-Tabla23[[#This Row],[Columna6]]+Tabla23[[#This Row],[Columna11]]+Tabla23[[#This Row],[Columna9]])</f>
        <v>0</v>
      </c>
      <c r="T23" s="62">
        <f t="shared" si="1"/>
        <v>0</v>
      </c>
      <c r="U23" s="64">
        <f>Tabla23[[#This Row],[3.300,00]]*0.06</f>
        <v>0</v>
      </c>
      <c r="V23" s="54"/>
    </row>
    <row r="24" spans="1:260" ht="18.75" customHeight="1" thickBot="1">
      <c r="A24" s="74"/>
      <c r="B24" s="71"/>
      <c r="C24" s="71"/>
      <c r="D24" s="77"/>
      <c r="E24" s="29"/>
      <c r="F24" s="83"/>
      <c r="G24" s="83"/>
      <c r="H24" s="83"/>
      <c r="I24" s="83"/>
      <c r="J24" s="83"/>
      <c r="K24" s="80"/>
      <c r="L24" s="59">
        <f t="shared" si="0"/>
        <v>0</v>
      </c>
      <c r="M24" s="88">
        <f>Tabla23[[#This Row],[3.300,00]]*0.11</f>
        <v>0</v>
      </c>
      <c r="N24" s="88">
        <f>Tabla23[[#This Row],[3.300,00]]*0.03</f>
        <v>0</v>
      </c>
      <c r="O24" s="60">
        <f>Tabla23[[#This Row],[4.200,00]]+Tabla23[[#This Row],[900,00]]</f>
        <v>0</v>
      </c>
      <c r="P24" s="61">
        <v>0</v>
      </c>
      <c r="Q24" s="119">
        <f>+SUM(Tabla23[[#This Row],[2.000,00]:[Columna12]])*0.05</f>
        <v>0</v>
      </c>
      <c r="R24" s="119">
        <f>+Tabla23[[#This Row],[Columna11]]*0.0833</f>
        <v>0</v>
      </c>
      <c r="S24" s="59">
        <f>SUM(Tabla23[[#This Row],[3.300,00]]-Tabla23[[#This Row],[25.800,00]]-Tabla23[[#This Row],[Columna6]]+Tabla23[[#This Row],[Columna11]]+Tabla23[[#This Row],[Columna9]])</f>
        <v>0</v>
      </c>
      <c r="T24" s="62">
        <f t="shared" si="1"/>
        <v>0</v>
      </c>
      <c r="U24" s="64">
        <f>Tabla23[[#This Row],[3.300,00]]*0.06</f>
        <v>0</v>
      </c>
      <c r="V24" s="54"/>
    </row>
    <row r="25" spans="1:260" ht="18.75" customHeight="1" thickBot="1">
      <c r="A25" s="74"/>
      <c r="B25" s="71"/>
      <c r="C25" s="71"/>
      <c r="D25" s="77"/>
      <c r="E25" s="29"/>
      <c r="F25" s="83"/>
      <c r="G25" s="83"/>
      <c r="H25" s="83"/>
      <c r="I25" s="83"/>
      <c r="J25" s="83"/>
      <c r="K25" s="80"/>
      <c r="L25" s="59">
        <f t="shared" si="0"/>
        <v>0</v>
      </c>
      <c r="M25" s="88">
        <f>Tabla23[[#This Row],[3.300,00]]*0.11</f>
        <v>0</v>
      </c>
      <c r="N25" s="88">
        <f>Tabla23[[#This Row],[3.300,00]]*0.03</f>
        <v>0</v>
      </c>
      <c r="O25" s="60">
        <f>Tabla23[[#This Row],[4.200,00]]+Tabla23[[#This Row],[900,00]]</f>
        <v>0</v>
      </c>
      <c r="P25" s="61">
        <v>0</v>
      </c>
      <c r="Q25" s="119">
        <f>+SUM(Tabla23[[#This Row],[2.000,00]:[Columna12]])*0.05</f>
        <v>0</v>
      </c>
      <c r="R25" s="119">
        <f>+Tabla23[[#This Row],[Columna11]]*0.0833</f>
        <v>0</v>
      </c>
      <c r="S25" s="59">
        <f>SUM(Tabla23[[#This Row],[3.300,00]]-Tabla23[[#This Row],[25.800,00]]-Tabla23[[#This Row],[Columna6]]+Tabla23[[#This Row],[Columna11]]+Tabla23[[#This Row],[Columna9]])</f>
        <v>0</v>
      </c>
      <c r="T25" s="62">
        <f t="shared" si="1"/>
        <v>0</v>
      </c>
      <c r="U25" s="64">
        <f>Tabla23[[#This Row],[3.300,00]]*0.06</f>
        <v>0</v>
      </c>
      <c r="V25" s="54"/>
    </row>
    <row r="26" spans="1:260" ht="18.75" customHeight="1" thickBot="1">
      <c r="A26" s="74"/>
      <c r="B26" s="72"/>
      <c r="C26" s="72"/>
      <c r="D26" s="77"/>
      <c r="E26" s="30"/>
      <c r="F26" s="83"/>
      <c r="G26" s="83"/>
      <c r="H26" s="83"/>
      <c r="I26" s="83"/>
      <c r="J26" s="83"/>
      <c r="K26" s="80"/>
      <c r="L26" s="59">
        <f t="shared" si="0"/>
        <v>0</v>
      </c>
      <c r="M26" s="88">
        <f>Tabla23[[#This Row],[3.300,00]]*0.11</f>
        <v>0</v>
      </c>
      <c r="N26" s="88">
        <f>Tabla23[[#This Row],[3.300,00]]*0.03</f>
        <v>0</v>
      </c>
      <c r="O26" s="60">
        <f>Tabla23[[#This Row],[4.200,00]]+Tabla23[[#This Row],[900,00]]</f>
        <v>0</v>
      </c>
      <c r="P26" s="61">
        <v>0</v>
      </c>
      <c r="Q26" s="119">
        <f>+SUM(Tabla23[[#This Row],[2.000,00]:[Columna12]])*0.05</f>
        <v>0</v>
      </c>
      <c r="R26" s="119">
        <f>+Tabla23[[#This Row],[Columna11]]*0.0833</f>
        <v>0</v>
      </c>
      <c r="S26" s="59">
        <f>SUM(Tabla23[[#This Row],[3.300,00]]-Tabla23[[#This Row],[25.800,00]]-Tabla23[[#This Row],[Columna6]]+Tabla23[[#This Row],[Columna11]]+Tabla23[[#This Row],[Columna9]])</f>
        <v>0</v>
      </c>
      <c r="T26" s="62">
        <f t="shared" si="1"/>
        <v>0</v>
      </c>
      <c r="U26" s="64">
        <f>Tabla23[[#This Row],[3.300,00]]*0.06</f>
        <v>0</v>
      </c>
      <c r="V26" s="54"/>
    </row>
    <row r="27" spans="1:260" ht="18.75" customHeight="1" thickBot="1">
      <c r="A27" s="74"/>
      <c r="B27" s="72"/>
      <c r="C27" s="72"/>
      <c r="D27" s="77"/>
      <c r="E27" s="30"/>
      <c r="F27" s="83"/>
      <c r="G27" s="83"/>
      <c r="H27" s="83"/>
      <c r="I27" s="83"/>
      <c r="J27" s="83"/>
      <c r="K27" s="80"/>
      <c r="L27" s="59">
        <f t="shared" si="0"/>
        <v>0</v>
      </c>
      <c r="M27" s="88">
        <f>Tabla23[[#This Row],[3.300,00]]*0.11</f>
        <v>0</v>
      </c>
      <c r="N27" s="88">
        <f>Tabla23[[#This Row],[3.300,00]]*0.03</f>
        <v>0</v>
      </c>
      <c r="O27" s="60">
        <f>Tabla23[[#This Row],[4.200,00]]+Tabla23[[#This Row],[900,00]]</f>
        <v>0</v>
      </c>
      <c r="P27" s="61">
        <v>0</v>
      </c>
      <c r="Q27" s="119">
        <f>+SUM(Tabla23[[#This Row],[2.000,00]:[Columna12]])*0.05</f>
        <v>0</v>
      </c>
      <c r="R27" s="119">
        <f>+Tabla23[[#This Row],[Columna11]]*0.0833</f>
        <v>0</v>
      </c>
      <c r="S27" s="59">
        <f>SUM(Tabla23[[#This Row],[3.300,00]]-Tabla23[[#This Row],[25.800,00]]-Tabla23[[#This Row],[Columna6]]+Tabla23[[#This Row],[Columna11]]+Tabla23[[#This Row],[Columna9]])</f>
        <v>0</v>
      </c>
      <c r="T27" s="62">
        <f t="shared" si="1"/>
        <v>0</v>
      </c>
      <c r="U27" s="64">
        <f>Tabla23[[#This Row],[3.300,00]]*0.06</f>
        <v>0</v>
      </c>
      <c r="V27" s="54"/>
    </row>
    <row r="28" spans="1:260" ht="18.75" customHeight="1" thickBot="1">
      <c r="A28" s="74"/>
      <c r="B28" s="72"/>
      <c r="C28" s="72"/>
      <c r="D28" s="77"/>
      <c r="E28" s="29"/>
      <c r="F28" s="83"/>
      <c r="G28" s="83"/>
      <c r="H28" s="83"/>
      <c r="I28" s="83"/>
      <c r="J28" s="83"/>
      <c r="K28" s="80"/>
      <c r="L28" s="59">
        <f t="shared" si="0"/>
        <v>0</v>
      </c>
      <c r="M28" s="88">
        <f>Tabla23[[#This Row],[3.300,00]]*0.11</f>
        <v>0</v>
      </c>
      <c r="N28" s="88">
        <f>Tabla23[[#This Row],[3.300,00]]*0.03</f>
        <v>0</v>
      </c>
      <c r="O28" s="60">
        <f>Tabla23[[#This Row],[4.200,00]]+Tabla23[[#This Row],[900,00]]</f>
        <v>0</v>
      </c>
      <c r="P28" s="61">
        <v>0</v>
      </c>
      <c r="Q28" s="119">
        <f>+SUM(Tabla23[[#This Row],[2.000,00]:[Columna12]])*0.05</f>
        <v>0</v>
      </c>
      <c r="R28" s="119">
        <f>+Tabla23[[#This Row],[Columna11]]*0.0833</f>
        <v>0</v>
      </c>
      <c r="S28" s="59">
        <f>SUM(Tabla23[[#This Row],[3.300,00]]-Tabla23[[#This Row],[25.800,00]]-Tabla23[[#This Row],[Columna6]]+Tabla23[[#This Row],[Columna11]]+Tabla23[[#This Row],[Columna9]])</f>
        <v>0</v>
      </c>
      <c r="T28" s="62">
        <f t="shared" si="1"/>
        <v>0</v>
      </c>
      <c r="U28" s="64">
        <f>Tabla23[[#This Row],[3.300,00]]*0.06</f>
        <v>0</v>
      </c>
      <c r="V28" s="54"/>
    </row>
    <row r="29" spans="1:260" ht="18.75" customHeight="1" thickBot="1">
      <c r="A29" s="74"/>
      <c r="B29" s="73"/>
      <c r="C29" s="73"/>
      <c r="D29" s="78"/>
      <c r="E29" s="69"/>
      <c r="F29" s="84"/>
      <c r="G29" s="84"/>
      <c r="H29" s="84"/>
      <c r="I29" s="84"/>
      <c r="J29" s="84"/>
      <c r="K29" s="81"/>
      <c r="L29" s="59">
        <f t="shared" si="0"/>
        <v>0</v>
      </c>
      <c r="M29" s="88">
        <f>Tabla23[[#This Row],[3.300,00]]*0.11</f>
        <v>0</v>
      </c>
      <c r="N29" s="88">
        <f>Tabla23[[#This Row],[3.300,00]]*0.03</f>
        <v>0</v>
      </c>
      <c r="O29" s="60">
        <f>Tabla23[[#This Row],[4.200,00]]+Tabla23[[#This Row],[900,00]]</f>
        <v>0</v>
      </c>
      <c r="P29" s="61">
        <v>0</v>
      </c>
      <c r="Q29" s="119">
        <f>+SUM(Tabla23[[#This Row],[2.000,00]:[Columna12]])*0.05</f>
        <v>0</v>
      </c>
      <c r="R29" s="119">
        <f>+Tabla23[[#This Row],[Columna11]]*0.0833</f>
        <v>0</v>
      </c>
      <c r="S29" s="59">
        <f>SUM(Tabla23[[#This Row],[3.300,00]]-Tabla23[[#This Row],[25.800,00]]-Tabla23[[#This Row],[Columna6]]+Tabla23[[#This Row],[Columna11]]+Tabla23[[#This Row],[Columna9]])</f>
        <v>0</v>
      </c>
      <c r="T29" s="62">
        <f t="shared" si="1"/>
        <v>0</v>
      </c>
      <c r="U29" s="64">
        <f>Tabla23[[#This Row],[3.300,00]]*0.06</f>
        <v>0</v>
      </c>
      <c r="V29" s="54"/>
    </row>
    <row r="30" spans="1:260" s="31" customFormat="1" ht="27.75" customHeight="1" thickBot="1">
      <c r="A30" s="75"/>
      <c r="B30" s="99"/>
      <c r="C30" s="99"/>
      <c r="D30" s="100"/>
      <c r="E30" s="101">
        <f>SUM(E18:E29)</f>
        <v>0</v>
      </c>
      <c r="F30" s="44">
        <f t="shared" ref="F30:U30" si="2">SUM(F18:F29)</f>
        <v>0</v>
      </c>
      <c r="G30" s="44">
        <f t="shared" si="2"/>
        <v>0</v>
      </c>
      <c r="H30" s="44">
        <f t="shared" si="2"/>
        <v>0</v>
      </c>
      <c r="I30" s="44">
        <f t="shared" si="2"/>
        <v>0</v>
      </c>
      <c r="J30" s="44">
        <f t="shared" si="2"/>
        <v>0</v>
      </c>
      <c r="K30" s="47">
        <f t="shared" si="2"/>
        <v>0</v>
      </c>
      <c r="L30" s="44">
        <f t="shared" si="2"/>
        <v>0</v>
      </c>
      <c r="M30" s="45">
        <f>SUM(M18:M29)</f>
        <v>0</v>
      </c>
      <c r="N30" s="89">
        <f>SUM(N18:N29)</f>
        <v>0</v>
      </c>
      <c r="O30" s="90">
        <f>SUM(O18:O29)</f>
        <v>0</v>
      </c>
      <c r="P30" s="46">
        <f>SUM(P18:P29)</f>
        <v>0</v>
      </c>
      <c r="Q30" s="46">
        <f>SUM(Q18:Q29)</f>
        <v>0</v>
      </c>
      <c r="R30" s="46">
        <f t="shared" ref="R30" si="3">SUM(R18:R29)</f>
        <v>0</v>
      </c>
      <c r="S30" s="44">
        <f t="shared" si="2"/>
        <v>0</v>
      </c>
      <c r="T30" s="65">
        <f t="shared" si="2"/>
        <v>0</v>
      </c>
      <c r="U30" s="44">
        <f t="shared" si="2"/>
        <v>0</v>
      </c>
      <c r="V30" s="125"/>
    </row>
    <row r="31" spans="1:260" ht="23.25">
      <c r="E31" s="104" t="s">
        <v>45</v>
      </c>
      <c r="P31" s="104"/>
      <c r="Q31" s="104"/>
      <c r="R31" s="104"/>
      <c r="T31" s="32"/>
    </row>
    <row r="32" spans="1:260" ht="21" customHeight="1" thickBot="1">
      <c r="C32" s="48" t="s">
        <v>8</v>
      </c>
      <c r="D32" s="49"/>
      <c r="E32" s="5"/>
      <c r="F32" s="102"/>
      <c r="G32" s="4"/>
    </row>
    <row r="33" spans="3:20" ht="24.75" customHeight="1" thickBot="1">
      <c r="C33" s="50" t="s">
        <v>7</v>
      </c>
      <c r="D33" s="93"/>
      <c r="E33" s="148">
        <f>L30</f>
        <v>0</v>
      </c>
      <c r="F33" s="149"/>
      <c r="G33" s="3"/>
    </row>
    <row r="34" spans="3:20" s="31" customFormat="1" ht="24" customHeight="1" thickBot="1">
      <c r="C34" s="51" t="s">
        <v>6</v>
      </c>
      <c r="D34" s="97"/>
      <c r="E34" s="150">
        <f>O30</f>
        <v>0</v>
      </c>
      <c r="F34" s="151"/>
      <c r="G34" s="3"/>
    </row>
    <row r="35" spans="3:20" s="31" customFormat="1" ht="24.75" customHeight="1" thickBot="1">
      <c r="C35" s="52" t="s">
        <v>5</v>
      </c>
      <c r="D35" s="96"/>
      <c r="E35" s="142">
        <f>E33-E34</f>
        <v>0</v>
      </c>
      <c r="F35" s="143"/>
      <c r="G35" s="1"/>
    </row>
    <row r="36" spans="3:20" s="31" customFormat="1" ht="24.75" customHeight="1" thickBot="1">
      <c r="C36" s="105"/>
      <c r="D36" s="106"/>
      <c r="E36" s="152"/>
      <c r="F36" s="153"/>
      <c r="G36" s="107"/>
      <c r="H36" s="108"/>
      <c r="I36" s="108"/>
      <c r="J36" s="108"/>
      <c r="K36" s="108"/>
      <c r="L36" s="108"/>
      <c r="M36" s="57"/>
    </row>
    <row r="37" spans="3:20" ht="25.5" customHeight="1" thickBot="1">
      <c r="C37" s="53" t="s">
        <v>56</v>
      </c>
      <c r="D37" s="94"/>
      <c r="E37" s="154">
        <f>+Q30+R30</f>
        <v>0</v>
      </c>
      <c r="F37" s="155"/>
      <c r="G37" s="108"/>
      <c r="H37" s="109"/>
      <c r="I37" s="109"/>
      <c r="J37" s="109"/>
      <c r="K37" s="109"/>
      <c r="L37" s="109"/>
      <c r="M37" s="58"/>
    </row>
    <row r="38" spans="3:20" ht="25.5" customHeight="1" thickBot="1">
      <c r="C38" s="53" t="s">
        <v>59</v>
      </c>
      <c r="D38" s="94">
        <v>0.06</v>
      </c>
      <c r="E38" s="156">
        <f>+U30</f>
        <v>0</v>
      </c>
      <c r="F38" s="157"/>
      <c r="G38" s="2"/>
      <c r="M38" s="54"/>
      <c r="N38" s="112"/>
      <c r="O38" s="56"/>
      <c r="P38" s="55"/>
      <c r="Q38" s="103"/>
      <c r="R38" s="103"/>
      <c r="S38" s="114"/>
      <c r="T38" s="56"/>
    </row>
    <row r="39" spans="3:20" s="31" customFormat="1" ht="25.5" customHeight="1" thickBot="1">
      <c r="C39" s="52" t="s">
        <v>3</v>
      </c>
      <c r="D39" s="95"/>
      <c r="E39" s="158"/>
      <c r="F39" s="159"/>
      <c r="G39" s="109"/>
      <c r="H39" s="109"/>
      <c r="I39" s="108"/>
      <c r="J39" s="108"/>
      <c r="K39" s="109"/>
      <c r="L39" s="109"/>
      <c r="M39" s="57"/>
      <c r="O39" s="166" t="s">
        <v>4</v>
      </c>
      <c r="P39" s="166"/>
      <c r="Q39" s="115"/>
      <c r="R39" s="115"/>
      <c r="T39" s="115" t="s">
        <v>4</v>
      </c>
    </row>
    <row r="40" spans="3:20" ht="27" customHeight="1" thickBot="1">
      <c r="C40" s="160" t="s">
        <v>2</v>
      </c>
      <c r="D40" s="161"/>
      <c r="E40" s="162">
        <f>E35+E37+E38-E39</f>
        <v>0</v>
      </c>
      <c r="F40" s="163"/>
      <c r="G40" s="1"/>
      <c r="M40" s="164"/>
      <c r="N40" s="164"/>
      <c r="O40" s="165" t="s">
        <v>1</v>
      </c>
      <c r="P40" s="165"/>
      <c r="Q40" s="117"/>
      <c r="R40" s="117"/>
      <c r="T40" s="118" t="s">
        <v>0</v>
      </c>
    </row>
    <row r="41" spans="3:20" ht="15.75">
      <c r="E41" s="33"/>
      <c r="F41" s="34"/>
      <c r="L41" s="35"/>
      <c r="M41" s="35"/>
      <c r="N41" s="35"/>
      <c r="O41" s="35"/>
      <c r="P41" s="35"/>
      <c r="Q41" s="35"/>
      <c r="R41" s="35"/>
    </row>
    <row r="42" spans="3:20">
      <c r="E42" s="33"/>
    </row>
    <row r="43" spans="3:20" ht="18.75">
      <c r="C43" s="110" t="s">
        <v>46</v>
      </c>
      <c r="D43" s="111"/>
      <c r="E43" s="111"/>
      <c r="F43" s="111"/>
      <c r="G43" s="58"/>
      <c r="H43" s="58"/>
      <c r="I43" s="58"/>
      <c r="J43" s="58"/>
      <c r="K43" s="58"/>
      <c r="L43" s="58"/>
      <c r="M43" s="58"/>
    </row>
  </sheetData>
  <mergeCells count="37">
    <mergeCell ref="M40:N40"/>
    <mergeCell ref="O40:P40"/>
    <mergeCell ref="O39:P39"/>
    <mergeCell ref="M15:O15"/>
    <mergeCell ref="E36:F36"/>
    <mergeCell ref="E37:F37"/>
    <mergeCell ref="E38:F38"/>
    <mergeCell ref="E39:F39"/>
    <mergeCell ref="C40:D40"/>
    <mergeCell ref="E40:F40"/>
    <mergeCell ref="U16:U17"/>
    <mergeCell ref="E33:F33"/>
    <mergeCell ref="E34:F34"/>
    <mergeCell ref="S16:S17"/>
    <mergeCell ref="T16:T17"/>
    <mergeCell ref="Q16:Q17"/>
    <mergeCell ref="R16:R17"/>
    <mergeCell ref="E35:F35"/>
    <mergeCell ref="N16:N17"/>
    <mergeCell ref="O16:O17"/>
    <mergeCell ref="P16:P17"/>
    <mergeCell ref="M16:M17"/>
    <mergeCell ref="B16:B17"/>
    <mergeCell ref="C16:C17"/>
    <mergeCell ref="D16:D17"/>
    <mergeCell ref="E16:E17"/>
    <mergeCell ref="F16:L16"/>
    <mergeCell ref="D8:G8"/>
    <mergeCell ref="D9:G9"/>
    <mergeCell ref="D10:G10"/>
    <mergeCell ref="D12:G12"/>
    <mergeCell ref="D13:G13"/>
    <mergeCell ref="S1:U4"/>
    <mergeCell ref="D4:G4"/>
    <mergeCell ref="D5:G5"/>
    <mergeCell ref="D6:G6"/>
    <mergeCell ref="D7:G7"/>
  </mergeCells>
  <hyperlinks>
    <hyperlink ref="D10" r:id="rId1" display="CARLOSXXXXX@GMAIL.COM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A44"/>
  <sheetViews>
    <sheetView topLeftCell="A28" workbookViewId="0">
      <selection activeCell="G41" sqref="G41"/>
    </sheetView>
  </sheetViews>
  <sheetFormatPr baseColWidth="10" defaultColWidth="11.42578125" defaultRowHeight="15"/>
  <cols>
    <col min="1" max="1" width="6" style="27" customWidth="1"/>
    <col min="2" max="2" width="5.7109375" style="27" customWidth="1"/>
    <col min="3" max="3" width="38.85546875" style="27" customWidth="1"/>
    <col min="4" max="4" width="20.85546875" style="27" customWidth="1"/>
    <col min="5" max="5" width="15.42578125" style="27" customWidth="1"/>
    <col min="6" max="6" width="16" style="27" customWidth="1"/>
    <col min="7" max="7" width="19.28515625" style="27" customWidth="1"/>
    <col min="8" max="8" width="16.5703125" style="27" customWidth="1"/>
    <col min="9" max="10" width="16.140625" style="27" customWidth="1"/>
    <col min="11" max="11" width="17.42578125" style="27" customWidth="1"/>
    <col min="12" max="12" width="19.140625" style="27" customWidth="1"/>
    <col min="13" max="13" width="15.140625" style="27" customWidth="1"/>
    <col min="14" max="14" width="14.85546875" style="27" customWidth="1"/>
    <col min="15" max="15" width="14.5703125" style="27" customWidth="1"/>
    <col min="16" max="16" width="16.28515625" style="27" customWidth="1"/>
    <col min="17" max="19" width="17.7109375" style="27" customWidth="1"/>
    <col min="20" max="20" width="18.140625" style="27" customWidth="1"/>
    <col min="21" max="21" width="19.85546875" style="27" customWidth="1"/>
    <col min="22" max="22" width="17.5703125" style="27" customWidth="1"/>
    <col min="23" max="16384" width="11.42578125" style="27"/>
  </cols>
  <sheetData>
    <row r="1" spans="2:25" s="1" customFormat="1" ht="29.25" customHeight="1">
      <c r="B1" s="36" t="s">
        <v>32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68" t="s">
        <v>31</v>
      </c>
      <c r="N1" s="16" t="s">
        <v>30</v>
      </c>
      <c r="O1" s="18"/>
      <c r="T1" s="127" t="s">
        <v>39</v>
      </c>
      <c r="U1" s="127"/>
      <c r="V1" s="127"/>
    </row>
    <row r="2" spans="2:25" s="10" customFormat="1" ht="15.75" customHeight="1" thickBot="1">
      <c r="T2" s="127"/>
      <c r="U2" s="127"/>
      <c r="V2" s="127"/>
    </row>
    <row r="3" spans="2:25" s="10" customFormat="1" ht="18" customHeight="1" thickBot="1">
      <c r="B3" s="19" t="s">
        <v>21</v>
      </c>
      <c r="C3" s="38" t="s">
        <v>29</v>
      </c>
      <c r="D3" s="20"/>
      <c r="E3" s="20"/>
      <c r="F3" s="20"/>
      <c r="G3" s="21"/>
      <c r="H3" s="15"/>
      <c r="I3" s="15"/>
      <c r="J3" s="15"/>
      <c r="K3" s="15"/>
      <c r="L3" s="14"/>
      <c r="M3" s="98" t="s">
        <v>42</v>
      </c>
      <c r="N3" s="121"/>
      <c r="T3" s="127"/>
      <c r="U3" s="127"/>
      <c r="V3" s="127"/>
    </row>
    <row r="4" spans="2:25" s="10" customFormat="1" ht="18" customHeight="1">
      <c r="C4" s="39" t="s">
        <v>28</v>
      </c>
      <c r="D4" s="128" t="s">
        <v>47</v>
      </c>
      <c r="E4" s="128"/>
      <c r="F4" s="128"/>
      <c r="G4" s="128"/>
      <c r="H4" s="15"/>
      <c r="I4" s="15"/>
      <c r="J4" s="15"/>
      <c r="K4" s="15"/>
      <c r="L4" s="15"/>
      <c r="M4" s="14"/>
      <c r="T4" s="127"/>
      <c r="U4" s="127"/>
      <c r="V4" s="127"/>
    </row>
    <row r="5" spans="2:25" s="10" customFormat="1" ht="18" customHeight="1">
      <c r="C5" s="39" t="s">
        <v>27</v>
      </c>
      <c r="D5" s="128" t="s">
        <v>47</v>
      </c>
      <c r="E5" s="128"/>
      <c r="F5" s="128"/>
      <c r="G5" s="128"/>
      <c r="H5" s="15"/>
      <c r="I5" s="15"/>
      <c r="J5" s="15"/>
      <c r="K5" s="15"/>
      <c r="L5" s="15"/>
      <c r="M5" s="14"/>
    </row>
    <row r="6" spans="2:25" s="10" customFormat="1" ht="18" customHeight="1">
      <c r="C6" s="39" t="s">
        <v>26</v>
      </c>
      <c r="D6" s="128" t="s">
        <v>47</v>
      </c>
      <c r="E6" s="128"/>
      <c r="F6" s="128"/>
      <c r="G6" s="128"/>
      <c r="H6" s="15"/>
      <c r="I6" s="15"/>
      <c r="J6" s="15"/>
      <c r="K6" s="15"/>
      <c r="L6" s="15"/>
      <c r="M6" s="14"/>
    </row>
    <row r="7" spans="2:25" s="10" customFormat="1" ht="18" customHeight="1">
      <c r="C7" s="39" t="s">
        <v>25</v>
      </c>
      <c r="D7" s="128"/>
      <c r="E7" s="128"/>
      <c r="F7" s="128"/>
      <c r="G7" s="128"/>
      <c r="H7" s="15"/>
      <c r="I7" s="15"/>
      <c r="J7" s="15"/>
      <c r="K7" s="15"/>
      <c r="L7" s="15"/>
      <c r="M7" s="14"/>
    </row>
    <row r="8" spans="2:25" s="10" customFormat="1" ht="18" customHeight="1">
      <c r="C8" s="39" t="s">
        <v>24</v>
      </c>
      <c r="D8" s="128" t="s">
        <v>47</v>
      </c>
      <c r="E8" s="128"/>
      <c r="F8" s="128"/>
      <c r="G8" s="128"/>
      <c r="H8" s="15"/>
      <c r="I8" s="15"/>
      <c r="J8" s="15"/>
      <c r="K8" s="15"/>
      <c r="L8" s="15"/>
      <c r="M8" s="14"/>
    </row>
    <row r="9" spans="2:25" s="10" customFormat="1" ht="18" customHeight="1">
      <c r="C9" s="40" t="s">
        <v>23</v>
      </c>
      <c r="D9" s="128"/>
      <c r="E9" s="128"/>
      <c r="F9" s="128"/>
      <c r="G9" s="128"/>
      <c r="H9" s="15"/>
      <c r="K9" s="15"/>
      <c r="L9" s="15"/>
      <c r="M9" s="14"/>
    </row>
    <row r="10" spans="2:25" s="10" customFormat="1" ht="18" customHeight="1">
      <c r="C10" s="39" t="s">
        <v>22</v>
      </c>
      <c r="D10" s="129" t="s">
        <v>47</v>
      </c>
      <c r="E10" s="128"/>
      <c r="F10" s="128"/>
      <c r="G10" s="128"/>
      <c r="H10" s="14"/>
      <c r="K10" s="15"/>
      <c r="L10" s="15"/>
      <c r="M10" s="14"/>
    </row>
    <row r="11" spans="2:25" s="10" customFormat="1" ht="18" customHeight="1">
      <c r="B11" s="23" t="s">
        <v>21</v>
      </c>
      <c r="C11" s="38" t="s">
        <v>20</v>
      </c>
      <c r="D11" s="20"/>
      <c r="E11" s="20"/>
      <c r="F11" s="20"/>
      <c r="G11" s="21"/>
      <c r="H11" s="24"/>
      <c r="K11" s="15"/>
      <c r="L11" s="15"/>
      <c r="M11" s="14"/>
    </row>
    <row r="12" spans="2:25" s="10" customFormat="1" ht="31.5">
      <c r="C12" s="41" t="s">
        <v>41</v>
      </c>
      <c r="D12" s="130" t="s">
        <v>47</v>
      </c>
      <c r="E12" s="130"/>
      <c r="F12" s="130"/>
      <c r="G12" s="130"/>
      <c r="H12" s="13"/>
      <c r="I12" s="13"/>
      <c r="J12" s="13"/>
      <c r="K12" s="11"/>
      <c r="L12" s="11"/>
      <c r="M12" s="11"/>
    </row>
    <row r="13" spans="2:25" s="10" customFormat="1" ht="21.75" customHeight="1">
      <c r="C13" s="41" t="s">
        <v>19</v>
      </c>
      <c r="D13" s="131" t="s">
        <v>52</v>
      </c>
      <c r="E13" s="131"/>
      <c r="F13" s="131"/>
      <c r="G13" s="131"/>
      <c r="H13" s="25"/>
      <c r="I13" s="26"/>
      <c r="J13" s="26"/>
      <c r="K13" s="26"/>
      <c r="L13" s="26"/>
      <c r="M13" s="26"/>
      <c r="N13" s="5"/>
      <c r="O13" s="5"/>
    </row>
    <row r="14" spans="2:25" s="10" customFormat="1" ht="16.5" thickBot="1">
      <c r="C14" s="66"/>
      <c r="D14" s="22"/>
      <c r="E14" s="22"/>
      <c r="F14" s="22"/>
      <c r="G14" s="22"/>
      <c r="H14" s="12"/>
      <c r="I14" s="11"/>
      <c r="J14" s="11"/>
      <c r="K14" s="11"/>
      <c r="L14" s="11"/>
      <c r="M14" s="11"/>
      <c r="R14" s="126"/>
      <c r="U14" s="15"/>
    </row>
    <row r="15" spans="2:25" ht="15.75" customHeight="1" thickBot="1">
      <c r="M15" s="132" t="s">
        <v>18</v>
      </c>
      <c r="N15" s="133"/>
      <c r="O15" s="133"/>
      <c r="P15" s="134"/>
      <c r="V15" s="122"/>
      <c r="W15" s="54"/>
    </row>
    <row r="16" spans="2:25" s="9" customFormat="1" ht="15.75" customHeight="1" thickBot="1">
      <c r="B16" s="135"/>
      <c r="C16" s="137" t="s">
        <v>17</v>
      </c>
      <c r="D16" s="137" t="s">
        <v>43</v>
      </c>
      <c r="E16" s="137" t="s">
        <v>33</v>
      </c>
      <c r="F16" s="139" t="s">
        <v>16</v>
      </c>
      <c r="G16" s="140"/>
      <c r="H16" s="140"/>
      <c r="I16" s="140"/>
      <c r="J16" s="140"/>
      <c r="K16" s="140"/>
      <c r="L16" s="141"/>
      <c r="M16" s="144" t="s">
        <v>34</v>
      </c>
      <c r="N16" s="144" t="s">
        <v>44</v>
      </c>
      <c r="O16" s="144" t="s">
        <v>58</v>
      </c>
      <c r="P16" s="146" t="s">
        <v>15</v>
      </c>
      <c r="Q16" s="137" t="s">
        <v>13</v>
      </c>
      <c r="R16" s="137" t="s">
        <v>54</v>
      </c>
      <c r="S16" s="137" t="s">
        <v>55</v>
      </c>
      <c r="T16" s="137" t="s">
        <v>14</v>
      </c>
      <c r="U16" s="137" t="s">
        <v>12</v>
      </c>
      <c r="V16" s="137"/>
      <c r="W16" s="123"/>
      <c r="X16" s="8"/>
      <c r="Y16" s="8"/>
    </row>
    <row r="17" spans="1:261" s="6" customFormat="1" ht="28.5" customHeight="1" thickBot="1">
      <c r="B17" s="136"/>
      <c r="C17" s="138"/>
      <c r="D17" s="138"/>
      <c r="E17" s="138"/>
      <c r="F17" s="42" t="s">
        <v>20</v>
      </c>
      <c r="G17" s="85" t="s">
        <v>37</v>
      </c>
      <c r="H17" s="85" t="s">
        <v>11</v>
      </c>
      <c r="I17" s="85" t="s">
        <v>10</v>
      </c>
      <c r="J17" s="85" t="s">
        <v>38</v>
      </c>
      <c r="K17" s="87" t="s">
        <v>57</v>
      </c>
      <c r="L17" s="43" t="s">
        <v>9</v>
      </c>
      <c r="M17" s="145"/>
      <c r="N17" s="145"/>
      <c r="O17" s="145"/>
      <c r="P17" s="147"/>
      <c r="Q17" s="138"/>
      <c r="R17" s="138"/>
      <c r="S17" s="138"/>
      <c r="T17" s="138"/>
      <c r="U17" s="138"/>
      <c r="V17" s="138"/>
      <c r="W17" s="124"/>
      <c r="X17" s="8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</row>
    <row r="18" spans="1:261" ht="18.75" customHeight="1" thickBot="1">
      <c r="A18" s="74"/>
      <c r="B18" s="70" t="s">
        <v>49</v>
      </c>
      <c r="C18" s="70" t="s">
        <v>36</v>
      </c>
      <c r="D18" s="76" t="s">
        <v>48</v>
      </c>
      <c r="E18" s="28"/>
      <c r="F18" s="82"/>
      <c r="G18" s="86"/>
      <c r="H18" s="86"/>
      <c r="I18" s="86"/>
      <c r="J18" s="86"/>
      <c r="K18" s="79"/>
      <c r="L18" s="59">
        <f t="shared" ref="L18:L29" si="0">SUM(F18:K18)</f>
        <v>0</v>
      </c>
      <c r="M18" s="67">
        <f>+L18*0.11</f>
        <v>0</v>
      </c>
      <c r="N18" s="67">
        <f>+Tabla232[[#This Row],[3.300,00]]*0.03</f>
        <v>0</v>
      </c>
      <c r="O18" s="67">
        <f>+Tabla232[[#This Row],[3.300,00]]*0.03</f>
        <v>0</v>
      </c>
      <c r="P18" s="60">
        <f>Tabla232[[#This Row],[Columna7]]+Tabla232[[#This Row],[4.200,00]]+Tabla232[[#This Row],[900,00]]</f>
        <v>0</v>
      </c>
      <c r="Q18" s="120">
        <v>0</v>
      </c>
      <c r="R18" s="119">
        <f>+SUM(Tabla232[[#This Row],[2.000,00]:[Columna12]])</f>
        <v>0</v>
      </c>
      <c r="S18" s="119">
        <f>+Tabla232[[#This Row],[Columna11]]*0.0833</f>
        <v>0</v>
      </c>
      <c r="T18" s="59">
        <f>SUM(Tabla232[[#This Row],[3.300,00]]-Tabla232[[#This Row],[25.800,00]]-Tabla232[[#This Row],[Columna6]]+Tabla232[[#This Row],[Columna11]]+Tabla232[[#This Row],[Columna9]])</f>
        <v>0</v>
      </c>
      <c r="U18" s="62">
        <f>T18</f>
        <v>0</v>
      </c>
      <c r="V18" s="63"/>
      <c r="W18" s="54"/>
    </row>
    <row r="19" spans="1:261" ht="18.75" customHeight="1" thickBot="1">
      <c r="A19" s="74"/>
      <c r="B19" s="71" t="s">
        <v>50</v>
      </c>
      <c r="C19" s="71"/>
      <c r="D19" s="77"/>
      <c r="E19" s="29"/>
      <c r="F19" s="83"/>
      <c r="G19" s="83"/>
      <c r="H19" s="83"/>
      <c r="I19" s="83"/>
      <c r="J19" s="83"/>
      <c r="K19" s="80"/>
      <c r="L19" s="59">
        <f t="shared" si="0"/>
        <v>0</v>
      </c>
      <c r="M19" s="88">
        <f t="shared" ref="M19:M29" si="1">+L19*0.11</f>
        <v>0</v>
      </c>
      <c r="N19" s="88">
        <f>+Tabla232[[#This Row],[3.300,00]]*0.03</f>
        <v>0</v>
      </c>
      <c r="O19" s="113">
        <f>+Tabla232[[#This Row],[3.300,00]]*0.03</f>
        <v>0</v>
      </c>
      <c r="P19" s="91">
        <f>Tabla232[[#This Row],[Columna7]]+Tabla232[[#This Row],[4.200,00]]+Tabla232[[#This Row],[900,00]]</f>
        <v>0</v>
      </c>
      <c r="Q19" s="61">
        <v>0</v>
      </c>
      <c r="R19" s="120">
        <f>+SUM(Tabla232[[#This Row],[2.000,00]:[Columna12]])</f>
        <v>0</v>
      </c>
      <c r="S19" s="120">
        <f>+Tabla232[[#This Row],[Columna11]]*0.0833</f>
        <v>0</v>
      </c>
      <c r="T19" s="59">
        <f>SUM(Tabla232[[#This Row],[3.300,00]]-Tabla232[[#This Row],[25.800,00]]-Tabla232[[#This Row],[Columna6]]+Tabla232[[#This Row],[Columna11]]+Tabla232[[#This Row],[Columna9]])</f>
        <v>0</v>
      </c>
      <c r="U19" s="62">
        <f t="shared" ref="U19:U29" si="2">T19</f>
        <v>0</v>
      </c>
      <c r="V19" s="64"/>
      <c r="W19" s="54"/>
    </row>
    <row r="20" spans="1:261" ht="18.75" customHeight="1" thickBot="1">
      <c r="A20" s="74"/>
      <c r="B20" s="71" t="s">
        <v>51</v>
      </c>
      <c r="C20" s="71"/>
      <c r="D20" s="77"/>
      <c r="E20" s="29"/>
      <c r="F20" s="83"/>
      <c r="G20" s="83"/>
      <c r="H20" s="83"/>
      <c r="I20" s="83"/>
      <c r="J20" s="83"/>
      <c r="K20" s="80"/>
      <c r="L20" s="59">
        <f t="shared" si="0"/>
        <v>0</v>
      </c>
      <c r="M20" s="88">
        <f t="shared" si="1"/>
        <v>0</v>
      </c>
      <c r="N20" s="88">
        <f>+Tabla232[[#This Row],[3.300,00]]*0.03</f>
        <v>0</v>
      </c>
      <c r="O20" s="113">
        <f>+Tabla232[[#This Row],[3.300,00]]*0.03</f>
        <v>0</v>
      </c>
      <c r="P20" s="91">
        <f>Tabla232[[#This Row],[Columna7]]+Tabla232[[#This Row],[4.200,00]]+Tabla232[[#This Row],[900,00]]</f>
        <v>0</v>
      </c>
      <c r="Q20" s="61">
        <v>0</v>
      </c>
      <c r="R20" s="61">
        <f>+SUM(Tabla232[[#This Row],[2.000,00]:[Columna12]])</f>
        <v>0</v>
      </c>
      <c r="S20" s="61">
        <f>+Tabla232[[#This Row],[Columna11]]*0.0833</f>
        <v>0</v>
      </c>
      <c r="T20" s="59">
        <f>SUM(Tabla232[[#This Row],[3.300,00]]-Tabla232[[#This Row],[25.800,00]]-Tabla232[[#This Row],[Columna6]]+Tabla232[[#This Row],[Columna11]]+Tabla232[[#This Row],[Columna9]])</f>
        <v>0</v>
      </c>
      <c r="U20" s="62">
        <f t="shared" si="2"/>
        <v>0</v>
      </c>
      <c r="V20" s="64"/>
      <c r="W20" s="54"/>
    </row>
    <row r="21" spans="1:261" ht="18.75" customHeight="1" thickBot="1">
      <c r="A21" s="74"/>
      <c r="B21" s="71" t="s">
        <v>53</v>
      </c>
      <c r="C21" s="71"/>
      <c r="D21" s="77"/>
      <c r="E21" s="29"/>
      <c r="F21" s="83"/>
      <c r="G21" s="83"/>
      <c r="H21" s="83"/>
      <c r="I21" s="83"/>
      <c r="J21" s="83"/>
      <c r="K21" s="80"/>
      <c r="L21" s="59">
        <f t="shared" si="0"/>
        <v>0</v>
      </c>
      <c r="M21" s="88">
        <f t="shared" si="1"/>
        <v>0</v>
      </c>
      <c r="N21" s="88">
        <f>+Tabla232[[#This Row],[3.300,00]]*0.03</f>
        <v>0</v>
      </c>
      <c r="O21" s="113">
        <f>+Tabla232[[#This Row],[3.300,00]]*0.03</f>
        <v>0</v>
      </c>
      <c r="P21" s="91">
        <f>Tabla232[[#This Row],[Columna7]]+Tabla232[[#This Row],[4.200,00]]+Tabla232[[#This Row],[900,00]]</f>
        <v>0</v>
      </c>
      <c r="Q21" s="61">
        <v>0</v>
      </c>
      <c r="R21" s="61">
        <f>+SUM(Tabla232[[#This Row],[2.000,00]:[Columna12]])</f>
        <v>0</v>
      </c>
      <c r="S21" s="61">
        <f>+Tabla232[[#This Row],[Columna11]]*0.0833</f>
        <v>0</v>
      </c>
      <c r="T21" s="59">
        <f>SUM(Tabla232[[#This Row],[3.300,00]]-Tabla232[[#This Row],[25.800,00]]-Tabla232[[#This Row],[Columna6]]+Tabla232[[#This Row],[Columna11]]+Tabla232[[#This Row],[Columna9]])</f>
        <v>0</v>
      </c>
      <c r="U21" s="62">
        <f t="shared" si="2"/>
        <v>0</v>
      </c>
      <c r="V21" s="64"/>
      <c r="W21" s="54"/>
    </row>
    <row r="22" spans="1:261" ht="18.75" customHeight="1" thickBot="1">
      <c r="A22" s="74"/>
      <c r="B22" s="71"/>
      <c r="C22" s="71"/>
      <c r="D22" s="77"/>
      <c r="E22" s="29"/>
      <c r="F22" s="83"/>
      <c r="G22" s="83"/>
      <c r="H22" s="83"/>
      <c r="I22" s="83"/>
      <c r="J22" s="83"/>
      <c r="K22" s="80"/>
      <c r="L22" s="59">
        <f t="shared" si="0"/>
        <v>0</v>
      </c>
      <c r="M22" s="88">
        <f t="shared" si="1"/>
        <v>0</v>
      </c>
      <c r="N22" s="88">
        <f>+Tabla232[[#This Row],[3.300,00]]*0.03</f>
        <v>0</v>
      </c>
      <c r="O22" s="113">
        <f>+Tabla232[[#This Row],[3.300,00]]*0.03</f>
        <v>0</v>
      </c>
      <c r="P22" s="91">
        <f>Tabla232[[#This Row],[Columna7]]+Tabla232[[#This Row],[4.200,00]]+Tabla232[[#This Row],[900,00]]</f>
        <v>0</v>
      </c>
      <c r="Q22" s="61">
        <v>0</v>
      </c>
      <c r="R22" s="61">
        <f>+SUM(Tabla232[[#This Row],[2.000,00]:[Columna12]])</f>
        <v>0</v>
      </c>
      <c r="S22" s="61">
        <f>+Tabla232[[#This Row],[Columna11]]*0.0833</f>
        <v>0</v>
      </c>
      <c r="T22" s="59">
        <f>SUM(Tabla232[[#This Row],[3.300,00]]-Tabla232[[#This Row],[25.800,00]]-Tabla232[[#This Row],[Columna6]]+Tabla232[[#This Row],[Columna11]]+Tabla232[[#This Row],[Columna9]])</f>
        <v>0</v>
      </c>
      <c r="U22" s="62">
        <f t="shared" si="2"/>
        <v>0</v>
      </c>
      <c r="V22" s="64"/>
      <c r="W22" s="54"/>
    </row>
    <row r="23" spans="1:261" ht="18.75" customHeight="1" thickBot="1">
      <c r="A23" s="74"/>
      <c r="B23" s="71"/>
      <c r="C23" s="71"/>
      <c r="D23" s="77"/>
      <c r="E23" s="29"/>
      <c r="F23" s="83"/>
      <c r="G23" s="83"/>
      <c r="H23" s="83"/>
      <c r="I23" s="83"/>
      <c r="J23" s="83"/>
      <c r="K23" s="80"/>
      <c r="L23" s="59">
        <f t="shared" si="0"/>
        <v>0</v>
      </c>
      <c r="M23" s="88">
        <f t="shared" si="1"/>
        <v>0</v>
      </c>
      <c r="N23" s="88">
        <f>+Tabla232[[#This Row],[3.300,00]]*0.03</f>
        <v>0</v>
      </c>
      <c r="O23" s="113">
        <f>+Tabla232[[#This Row],[3.300,00]]*0.03</f>
        <v>0</v>
      </c>
      <c r="P23" s="91">
        <f>Tabla232[[#This Row],[Columna7]]+Tabla232[[#This Row],[4.200,00]]+Tabla232[[#This Row],[900,00]]</f>
        <v>0</v>
      </c>
      <c r="Q23" s="61">
        <v>0</v>
      </c>
      <c r="R23" s="61">
        <f>+SUM(Tabla232[[#This Row],[2.000,00]:[Columna12]])</f>
        <v>0</v>
      </c>
      <c r="S23" s="61">
        <f>+Tabla232[[#This Row],[Columna11]]*0.0833</f>
        <v>0</v>
      </c>
      <c r="T23" s="59">
        <f>SUM(Tabla232[[#This Row],[3.300,00]]-Tabla232[[#This Row],[25.800,00]]-Tabla232[[#This Row],[Columna6]]+Tabla232[[#This Row],[Columna11]]+Tabla232[[#This Row],[Columna9]])</f>
        <v>0</v>
      </c>
      <c r="U23" s="62">
        <f t="shared" si="2"/>
        <v>0</v>
      </c>
      <c r="V23" s="64"/>
      <c r="W23" s="54"/>
    </row>
    <row r="24" spans="1:261" ht="18.75" customHeight="1" thickBot="1">
      <c r="A24" s="74"/>
      <c r="B24" s="71"/>
      <c r="C24" s="71"/>
      <c r="D24" s="77"/>
      <c r="E24" s="29"/>
      <c r="F24" s="83"/>
      <c r="G24" s="83"/>
      <c r="H24" s="83"/>
      <c r="I24" s="83"/>
      <c r="J24" s="83"/>
      <c r="K24" s="80"/>
      <c r="L24" s="59">
        <f t="shared" si="0"/>
        <v>0</v>
      </c>
      <c r="M24" s="88">
        <f t="shared" si="1"/>
        <v>0</v>
      </c>
      <c r="N24" s="88">
        <f>+Tabla232[[#This Row],[3.300,00]]*0.03</f>
        <v>0</v>
      </c>
      <c r="O24" s="113">
        <f>+Tabla232[[#This Row],[3.300,00]]*0.03</f>
        <v>0</v>
      </c>
      <c r="P24" s="91">
        <f>Tabla232[[#This Row],[Columna7]]+Tabla232[[#This Row],[4.200,00]]+Tabla232[[#This Row],[900,00]]</f>
        <v>0</v>
      </c>
      <c r="Q24" s="61">
        <v>0</v>
      </c>
      <c r="R24" s="61">
        <f>+SUM(Tabla232[[#This Row],[2.000,00]:[Columna12]])</f>
        <v>0</v>
      </c>
      <c r="S24" s="61">
        <f>+Tabla232[[#This Row],[Columna11]]*0.0833</f>
        <v>0</v>
      </c>
      <c r="T24" s="59">
        <f>SUM(Tabla232[[#This Row],[3.300,00]]-Tabla232[[#This Row],[25.800,00]]-Tabla232[[#This Row],[Columna6]]+Tabla232[[#This Row],[Columna11]]+Tabla232[[#This Row],[Columna9]])</f>
        <v>0</v>
      </c>
      <c r="U24" s="62">
        <f t="shared" si="2"/>
        <v>0</v>
      </c>
      <c r="V24" s="64"/>
      <c r="W24" s="54"/>
    </row>
    <row r="25" spans="1:261" ht="18.75" customHeight="1" thickBot="1">
      <c r="A25" s="74"/>
      <c r="B25" s="71"/>
      <c r="C25" s="71"/>
      <c r="D25" s="77"/>
      <c r="E25" s="29"/>
      <c r="F25" s="83"/>
      <c r="G25" s="83"/>
      <c r="H25" s="83"/>
      <c r="I25" s="83"/>
      <c r="J25" s="83"/>
      <c r="K25" s="80"/>
      <c r="L25" s="59">
        <f t="shared" si="0"/>
        <v>0</v>
      </c>
      <c r="M25" s="88">
        <f t="shared" si="1"/>
        <v>0</v>
      </c>
      <c r="N25" s="88">
        <f>+Tabla232[[#This Row],[3.300,00]]*0.03</f>
        <v>0</v>
      </c>
      <c r="O25" s="113">
        <f>+Tabla232[[#This Row],[3.300,00]]*0.03</f>
        <v>0</v>
      </c>
      <c r="P25" s="91">
        <f>Tabla232[[#This Row],[Columna7]]+Tabla232[[#This Row],[4.200,00]]+Tabla232[[#This Row],[900,00]]</f>
        <v>0</v>
      </c>
      <c r="Q25" s="61">
        <v>0</v>
      </c>
      <c r="R25" s="61">
        <f>+SUM(Tabla232[[#This Row],[2.000,00]:[Columna12]])</f>
        <v>0</v>
      </c>
      <c r="S25" s="61">
        <f>+Tabla232[[#This Row],[Columna11]]*0.0833</f>
        <v>0</v>
      </c>
      <c r="T25" s="59">
        <f>SUM(Tabla232[[#This Row],[3.300,00]]-Tabla232[[#This Row],[25.800,00]]-Tabla232[[#This Row],[Columna6]]+Tabla232[[#This Row],[Columna11]]+Tabla232[[#This Row],[Columna9]])</f>
        <v>0</v>
      </c>
      <c r="U25" s="62">
        <f t="shared" si="2"/>
        <v>0</v>
      </c>
      <c r="V25" s="64"/>
      <c r="W25" s="54"/>
    </row>
    <row r="26" spans="1:261" ht="18.75" customHeight="1" thickBot="1">
      <c r="A26" s="74"/>
      <c r="B26" s="72"/>
      <c r="C26" s="72"/>
      <c r="D26" s="77"/>
      <c r="E26" s="30"/>
      <c r="F26" s="83"/>
      <c r="G26" s="83"/>
      <c r="H26" s="83"/>
      <c r="I26" s="83"/>
      <c r="J26" s="83"/>
      <c r="K26" s="80"/>
      <c r="L26" s="59">
        <f t="shared" si="0"/>
        <v>0</v>
      </c>
      <c r="M26" s="88">
        <f t="shared" si="1"/>
        <v>0</v>
      </c>
      <c r="N26" s="88">
        <f>+Tabla232[[#This Row],[3.300,00]]*0.03</f>
        <v>0</v>
      </c>
      <c r="O26" s="113">
        <f>+Tabla232[[#This Row],[3.300,00]]*0.03</f>
        <v>0</v>
      </c>
      <c r="P26" s="91">
        <f>Tabla232[[#This Row],[Columna7]]+Tabla232[[#This Row],[4.200,00]]+Tabla232[[#This Row],[900,00]]</f>
        <v>0</v>
      </c>
      <c r="Q26" s="61">
        <v>0</v>
      </c>
      <c r="R26" s="61">
        <f>+SUM(Tabla232[[#This Row],[2.000,00]:[Columna12]])</f>
        <v>0</v>
      </c>
      <c r="S26" s="61">
        <f>+Tabla232[[#This Row],[Columna11]]*0.0833</f>
        <v>0</v>
      </c>
      <c r="T26" s="59">
        <f>SUM(Tabla232[[#This Row],[3.300,00]]-Tabla232[[#This Row],[25.800,00]]-Tabla232[[#This Row],[Columna6]]+Tabla232[[#This Row],[Columna11]]+Tabla232[[#This Row],[Columna9]])</f>
        <v>0</v>
      </c>
      <c r="U26" s="62">
        <f t="shared" si="2"/>
        <v>0</v>
      </c>
      <c r="V26" s="64"/>
      <c r="W26" s="54"/>
    </row>
    <row r="27" spans="1:261" ht="18.75" customHeight="1" thickBot="1">
      <c r="A27" s="74"/>
      <c r="B27" s="72"/>
      <c r="C27" s="72"/>
      <c r="D27" s="77"/>
      <c r="E27" s="30"/>
      <c r="F27" s="83"/>
      <c r="G27" s="83"/>
      <c r="H27" s="83"/>
      <c r="I27" s="83"/>
      <c r="J27" s="83"/>
      <c r="K27" s="80"/>
      <c r="L27" s="59">
        <f t="shared" si="0"/>
        <v>0</v>
      </c>
      <c r="M27" s="88">
        <f t="shared" si="1"/>
        <v>0</v>
      </c>
      <c r="N27" s="88">
        <f>+Tabla232[[#This Row],[3.300,00]]*0.03</f>
        <v>0</v>
      </c>
      <c r="O27" s="113">
        <f>+Tabla232[[#This Row],[3.300,00]]*0.03</f>
        <v>0</v>
      </c>
      <c r="P27" s="91">
        <f>Tabla232[[#This Row],[Columna7]]+Tabla232[[#This Row],[4.200,00]]+Tabla232[[#This Row],[900,00]]</f>
        <v>0</v>
      </c>
      <c r="Q27" s="61">
        <v>0</v>
      </c>
      <c r="R27" s="61">
        <f>+SUM(Tabla232[[#This Row],[2.000,00]:[Columna12]])</f>
        <v>0</v>
      </c>
      <c r="S27" s="61">
        <f>+Tabla232[[#This Row],[Columna11]]*0.0833</f>
        <v>0</v>
      </c>
      <c r="T27" s="59">
        <f>SUM(Tabla232[[#This Row],[3.300,00]]-Tabla232[[#This Row],[25.800,00]]-Tabla232[[#This Row],[Columna6]]+Tabla232[[#This Row],[Columna11]]+Tabla232[[#This Row],[Columna9]])</f>
        <v>0</v>
      </c>
      <c r="U27" s="62">
        <f t="shared" si="2"/>
        <v>0</v>
      </c>
      <c r="V27" s="64"/>
      <c r="W27" s="54"/>
    </row>
    <row r="28" spans="1:261" ht="18.75" customHeight="1" thickBot="1">
      <c r="A28" s="74"/>
      <c r="B28" s="72"/>
      <c r="C28" s="72"/>
      <c r="D28" s="77"/>
      <c r="E28" s="29"/>
      <c r="F28" s="83"/>
      <c r="G28" s="83"/>
      <c r="H28" s="83"/>
      <c r="I28" s="83"/>
      <c r="J28" s="83"/>
      <c r="K28" s="80"/>
      <c r="L28" s="59">
        <f t="shared" si="0"/>
        <v>0</v>
      </c>
      <c r="M28" s="88">
        <f t="shared" si="1"/>
        <v>0</v>
      </c>
      <c r="N28" s="88">
        <f>+Tabla232[[#This Row],[3.300,00]]*0.03</f>
        <v>0</v>
      </c>
      <c r="O28" s="113">
        <f>+Tabla232[[#This Row],[3.300,00]]*0.03</f>
        <v>0</v>
      </c>
      <c r="P28" s="91">
        <f>Tabla232[[#This Row],[Columna7]]+Tabla232[[#This Row],[4.200,00]]+Tabla232[[#This Row],[900,00]]</f>
        <v>0</v>
      </c>
      <c r="Q28" s="61">
        <v>0</v>
      </c>
      <c r="R28" s="61">
        <f>+SUM(Tabla232[[#This Row],[2.000,00]:[Columna12]])</f>
        <v>0</v>
      </c>
      <c r="S28" s="61">
        <f>+Tabla232[[#This Row],[Columna11]]*0.0833</f>
        <v>0</v>
      </c>
      <c r="T28" s="59">
        <f>SUM(Tabla232[[#This Row],[3.300,00]]-Tabla232[[#This Row],[25.800,00]]-Tabla232[[#This Row],[Columna6]]+Tabla232[[#This Row],[Columna11]]+Tabla232[[#This Row],[Columna9]])</f>
        <v>0</v>
      </c>
      <c r="U28" s="62">
        <f t="shared" si="2"/>
        <v>0</v>
      </c>
      <c r="V28" s="64"/>
      <c r="W28" s="54"/>
    </row>
    <row r="29" spans="1:261" ht="18.75" customHeight="1" thickBot="1">
      <c r="A29" s="74"/>
      <c r="B29" s="73"/>
      <c r="C29" s="73"/>
      <c r="D29" s="78"/>
      <c r="E29" s="69"/>
      <c r="F29" s="84"/>
      <c r="G29" s="84"/>
      <c r="H29" s="84"/>
      <c r="I29" s="84"/>
      <c r="J29" s="84"/>
      <c r="K29" s="81"/>
      <c r="L29" s="59">
        <f t="shared" si="0"/>
        <v>0</v>
      </c>
      <c r="M29" s="88">
        <f t="shared" si="1"/>
        <v>0</v>
      </c>
      <c r="N29" s="88">
        <f>+Tabla232[[#This Row],[3.300,00]]*0.03</f>
        <v>0</v>
      </c>
      <c r="O29" s="113">
        <f>+Tabla232[[#This Row],[3.300,00]]*0.03</f>
        <v>0</v>
      </c>
      <c r="P29" s="92">
        <f>Tabla232[[#This Row],[Columna7]]+Tabla232[[#This Row],[4.200,00]]+Tabla232[[#This Row],[900,00]]</f>
        <v>0</v>
      </c>
      <c r="Q29" s="61">
        <v>0</v>
      </c>
      <c r="R29" s="61">
        <f>+SUM(Tabla232[[#This Row],[2.000,00]:[Columna12]])</f>
        <v>0</v>
      </c>
      <c r="S29" s="61">
        <f>+Tabla232[[#This Row],[Columna11]]*0.0833</f>
        <v>0</v>
      </c>
      <c r="T29" s="59">
        <f>SUM(Tabla232[[#This Row],[3.300,00]]-Tabla232[[#This Row],[25.800,00]]-Tabla232[[#This Row],[Columna6]]+Tabla232[[#This Row],[Columna11]]+Tabla232[[#This Row],[Columna9]])</f>
        <v>0</v>
      </c>
      <c r="U29" s="62">
        <f t="shared" si="2"/>
        <v>0</v>
      </c>
      <c r="V29" s="64"/>
      <c r="W29" s="54"/>
    </row>
    <row r="30" spans="1:261" s="31" customFormat="1" ht="27.75" customHeight="1" thickBot="1">
      <c r="A30" s="75"/>
      <c r="B30" s="99"/>
      <c r="C30" s="99"/>
      <c r="D30" s="100"/>
      <c r="E30" s="101">
        <f>SUM(E18:E29)</f>
        <v>0</v>
      </c>
      <c r="F30" s="44">
        <f t="shared" ref="F30:V30" si="3">SUM(F18:F29)</f>
        <v>0</v>
      </c>
      <c r="G30" s="44">
        <f t="shared" si="3"/>
        <v>0</v>
      </c>
      <c r="H30" s="44">
        <f t="shared" si="3"/>
        <v>0</v>
      </c>
      <c r="I30" s="44">
        <f t="shared" si="3"/>
        <v>0</v>
      </c>
      <c r="J30" s="44">
        <f t="shared" si="3"/>
        <v>0</v>
      </c>
      <c r="K30" s="47">
        <f t="shared" si="3"/>
        <v>0</v>
      </c>
      <c r="L30" s="44">
        <f t="shared" si="3"/>
        <v>0</v>
      </c>
      <c r="M30" s="45">
        <f t="shared" si="3"/>
        <v>0</v>
      </c>
      <c r="N30" s="89">
        <f t="shared" si="3"/>
        <v>0</v>
      </c>
      <c r="O30" s="89">
        <f t="shared" si="3"/>
        <v>0</v>
      </c>
      <c r="P30" s="90">
        <f t="shared" si="3"/>
        <v>0</v>
      </c>
      <c r="Q30" s="46">
        <f>SUM(Q18:Q29)</f>
        <v>0</v>
      </c>
      <c r="R30" s="46">
        <f>SUM(R18:R29)</f>
        <v>0</v>
      </c>
      <c r="S30" s="46">
        <f t="shared" ref="S30" si="4">SUM(S18:S29)</f>
        <v>0</v>
      </c>
      <c r="T30" s="44">
        <f t="shared" si="3"/>
        <v>0</v>
      </c>
      <c r="U30" s="65">
        <f t="shared" si="3"/>
        <v>0</v>
      </c>
      <c r="V30" s="44">
        <f t="shared" si="3"/>
        <v>0</v>
      </c>
      <c r="W30" s="125"/>
    </row>
    <row r="31" spans="1:261" ht="23.25">
      <c r="E31" s="104" t="s">
        <v>45</v>
      </c>
      <c r="Q31" s="104"/>
      <c r="R31" s="104"/>
      <c r="S31" s="104"/>
      <c r="U31" s="32"/>
    </row>
    <row r="32" spans="1:261" ht="21" customHeight="1" thickBot="1">
      <c r="C32" s="48" t="s">
        <v>8</v>
      </c>
      <c r="D32" s="49"/>
      <c r="E32" s="5"/>
      <c r="F32" s="102"/>
      <c r="G32" s="4"/>
    </row>
    <row r="33" spans="3:21" ht="24.75" customHeight="1" thickBot="1">
      <c r="C33" s="50" t="s">
        <v>7</v>
      </c>
      <c r="D33" s="93"/>
      <c r="E33" s="148">
        <f>L30</f>
        <v>0</v>
      </c>
      <c r="F33" s="149"/>
      <c r="G33" s="3"/>
    </row>
    <row r="34" spans="3:21" s="31" customFormat="1" ht="24" customHeight="1" thickBot="1">
      <c r="C34" s="51" t="s">
        <v>6</v>
      </c>
      <c r="D34" s="97"/>
      <c r="E34" s="150">
        <f>P30</f>
        <v>0</v>
      </c>
      <c r="F34" s="151"/>
      <c r="G34" s="3"/>
    </row>
    <row r="35" spans="3:21" s="31" customFormat="1" ht="24.75" customHeight="1" thickBot="1">
      <c r="C35" s="52" t="s">
        <v>5</v>
      </c>
      <c r="D35" s="96"/>
      <c r="E35" s="142">
        <f>E33-E34</f>
        <v>0</v>
      </c>
      <c r="F35" s="143"/>
      <c r="G35" s="1"/>
    </row>
    <row r="36" spans="3:21" s="31" customFormat="1" ht="24.75" customHeight="1" thickBot="1">
      <c r="C36" s="105"/>
      <c r="D36" s="106"/>
      <c r="E36" s="152"/>
      <c r="F36" s="153"/>
      <c r="G36" s="107"/>
      <c r="H36" s="108"/>
      <c r="I36" s="108"/>
      <c r="J36" s="108"/>
      <c r="K36" s="108"/>
      <c r="L36" s="108"/>
      <c r="M36" s="57"/>
    </row>
    <row r="37" spans="3:21" ht="25.5" customHeight="1" thickBot="1">
      <c r="C37" s="53" t="s">
        <v>56</v>
      </c>
      <c r="D37" s="94"/>
      <c r="E37" s="154">
        <f>+R30+S30</f>
        <v>0</v>
      </c>
      <c r="F37" s="155"/>
      <c r="G37" s="108"/>
      <c r="H37" s="109"/>
      <c r="I37" s="109"/>
      <c r="J37" s="109"/>
      <c r="K37" s="109"/>
      <c r="L37" s="109"/>
      <c r="M37" s="58"/>
    </row>
    <row r="38" spans="3:21" ht="25.5" customHeight="1" thickBot="1">
      <c r="C38" s="53"/>
      <c r="D38" s="94"/>
      <c r="E38" s="156"/>
      <c r="F38" s="157"/>
      <c r="G38" s="2"/>
      <c r="L38" s="17"/>
      <c r="M38" s="17"/>
      <c r="N38" s="17"/>
      <c r="O38" s="17"/>
    </row>
    <row r="39" spans="3:21" ht="25.5" customHeight="1" thickBot="1">
      <c r="C39" s="53" t="s">
        <v>35</v>
      </c>
      <c r="D39" s="94">
        <v>0.06</v>
      </c>
      <c r="E39" s="156"/>
      <c r="F39" s="157"/>
      <c r="G39" s="2"/>
      <c r="M39" s="54"/>
      <c r="N39" s="112"/>
      <c r="O39" s="116"/>
      <c r="P39" s="56"/>
      <c r="Q39" s="55"/>
      <c r="R39" s="103"/>
      <c r="S39" s="103"/>
      <c r="T39" s="116"/>
      <c r="U39" s="56"/>
    </row>
    <row r="40" spans="3:21" s="31" customFormat="1" ht="25.5" customHeight="1" thickBot="1">
      <c r="C40" s="52" t="s">
        <v>3</v>
      </c>
      <c r="D40" s="95"/>
      <c r="E40" s="158"/>
      <c r="F40" s="159"/>
      <c r="G40" s="109"/>
      <c r="H40" s="109"/>
      <c r="I40" s="108"/>
      <c r="J40" s="108"/>
      <c r="K40" s="109"/>
      <c r="L40" s="109"/>
      <c r="M40" s="57"/>
      <c r="O40" s="103"/>
      <c r="P40" s="166" t="s">
        <v>4</v>
      </c>
      <c r="Q40" s="166"/>
      <c r="R40" s="115"/>
      <c r="S40" s="115"/>
      <c r="U40" s="115" t="s">
        <v>4</v>
      </c>
    </row>
    <row r="41" spans="3:21" ht="27" customHeight="1" thickBot="1">
      <c r="C41" s="160" t="s">
        <v>2</v>
      </c>
      <c r="D41" s="161"/>
      <c r="E41" s="162">
        <f>E35+E37+E38+E39-E40</f>
        <v>0</v>
      </c>
      <c r="F41" s="163"/>
      <c r="G41" s="1"/>
      <c r="M41" s="164"/>
      <c r="N41" s="164"/>
      <c r="O41" s="116"/>
      <c r="P41" s="165" t="s">
        <v>1</v>
      </c>
      <c r="Q41" s="165"/>
      <c r="R41" s="117"/>
      <c r="S41" s="117"/>
      <c r="U41" s="118" t="s">
        <v>0</v>
      </c>
    </row>
    <row r="42" spans="3:21" ht="15.75">
      <c r="E42" s="33"/>
      <c r="F42" s="34"/>
      <c r="L42" s="35"/>
      <c r="M42" s="35"/>
      <c r="N42" s="35"/>
      <c r="O42" s="35"/>
      <c r="P42" s="35"/>
      <c r="Q42" s="35"/>
      <c r="R42" s="35"/>
      <c r="S42" s="35"/>
    </row>
    <row r="43" spans="3:21">
      <c r="E43" s="33"/>
    </row>
    <row r="44" spans="3:21" ht="18.75">
      <c r="C44" s="110" t="s">
        <v>46</v>
      </c>
      <c r="D44" s="111"/>
      <c r="E44" s="111"/>
      <c r="F44" s="111"/>
      <c r="G44" s="58"/>
      <c r="H44" s="58"/>
      <c r="I44" s="58"/>
      <c r="J44" s="58"/>
      <c r="K44" s="58"/>
      <c r="L44" s="58"/>
      <c r="M44" s="58"/>
    </row>
  </sheetData>
  <mergeCells count="39">
    <mergeCell ref="D8:G8"/>
    <mergeCell ref="T1:V4"/>
    <mergeCell ref="D4:G4"/>
    <mergeCell ref="D5:G5"/>
    <mergeCell ref="D6:G6"/>
    <mergeCell ref="D7:G7"/>
    <mergeCell ref="B16:B17"/>
    <mergeCell ref="C16:C17"/>
    <mergeCell ref="D16:D17"/>
    <mergeCell ref="E16:E17"/>
    <mergeCell ref="F16:L16"/>
    <mergeCell ref="D9:G9"/>
    <mergeCell ref="D10:G10"/>
    <mergeCell ref="D12:G12"/>
    <mergeCell ref="D13:G13"/>
    <mergeCell ref="M15:P15"/>
    <mergeCell ref="E34:F34"/>
    <mergeCell ref="M16:M17"/>
    <mergeCell ref="N16:N17"/>
    <mergeCell ref="O16:O17"/>
    <mergeCell ref="P16:P17"/>
    <mergeCell ref="S16:S17"/>
    <mergeCell ref="T16:T17"/>
    <mergeCell ref="U16:U17"/>
    <mergeCell ref="V16:V17"/>
    <mergeCell ref="E33:F33"/>
    <mergeCell ref="Q16:Q17"/>
    <mergeCell ref="R16:R17"/>
    <mergeCell ref="E35:F35"/>
    <mergeCell ref="E36:F36"/>
    <mergeCell ref="E37:F37"/>
    <mergeCell ref="E38:F38"/>
    <mergeCell ref="E39:F39"/>
    <mergeCell ref="P40:Q40"/>
    <mergeCell ref="C41:D41"/>
    <mergeCell ref="E41:F41"/>
    <mergeCell ref="M41:N41"/>
    <mergeCell ref="P41:Q41"/>
    <mergeCell ref="E40:F40"/>
  </mergeCells>
  <hyperlinks>
    <hyperlink ref="D10" r:id="rId1" display="CARLOSXXXXX@GMAIL.COM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OSA</vt:lpstr>
      <vt:lpstr>NO OSA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Maria Belen Cespedes</cp:lastModifiedBy>
  <cp:lastPrinted>2016-08-23T16:54:22Z</cp:lastPrinted>
  <dcterms:created xsi:type="dcterms:W3CDTF">2016-08-18T16:29:53Z</dcterms:created>
  <dcterms:modified xsi:type="dcterms:W3CDTF">2026-10-05T19:49:41Z</dcterms:modified>
</cp:coreProperties>
</file>